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5\archivos compartidos acuecar s.a\JURIDICA\CONTRATACIÓN\2. BASES DE DATOS DE CONTRATACIÓN\2023\"/>
    </mc:Choice>
  </mc:AlternateContent>
  <bookViews>
    <workbookView xWindow="0" yWindow="0" windowWidth="28800" windowHeight="12435"/>
  </bookViews>
  <sheets>
    <sheet name="Contratos 2019 a 2023" sheetId="1" r:id="rId1"/>
    <sheet name="Contratos Cerrados" sheetId="2" r:id="rId2"/>
    <sheet name="Hoja1" sheetId="3" r:id="rId3"/>
  </sheets>
  <definedNames>
    <definedName name="_xlnm._FilterDatabase" localSheetId="0" hidden="1">'Contratos 2019 a 2023'!$A$7:$AU$96</definedName>
    <definedName name="_xlnm._FilterDatabase" localSheetId="1" hidden="1">'Contratos Cerrados'!$B$7:$BC$197</definedName>
    <definedName name="_Hlk152141354" localSheetId="0">'Contratos 2019 a 2023'!$E$290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2" i="1" l="1"/>
  <c r="AJ82" i="1" s="1"/>
  <c r="AI80" i="1"/>
  <c r="AI96" i="1" l="1"/>
  <c r="AJ31" i="1" l="1"/>
  <c r="AI33" i="1" l="1"/>
  <c r="AJ33" i="1" s="1"/>
  <c r="AI8" i="1"/>
  <c r="AJ8" i="1" s="1"/>
  <c r="AI54" i="1" l="1"/>
  <c r="AI57" i="1"/>
  <c r="K13" i="3" l="1"/>
  <c r="M20" i="3"/>
  <c r="L20" i="3"/>
  <c r="K20" i="3"/>
  <c r="F12" i="3"/>
  <c r="F14" i="3" s="1"/>
  <c r="I17" i="3"/>
  <c r="I13" i="3" s="1"/>
  <c r="A36" i="3" l="1"/>
  <c r="BI167" i="2" l="1"/>
  <c r="AU197" i="2" l="1"/>
  <c r="AU196" i="2"/>
  <c r="AU195" i="2"/>
  <c r="AU194" i="2"/>
  <c r="AR194" i="2"/>
  <c r="AU193" i="2"/>
  <c r="AU192" i="2"/>
  <c r="AR192" i="2"/>
  <c r="AU191" i="2"/>
  <c r="AU190" i="2"/>
  <c r="AU189" i="2"/>
  <c r="AR189" i="2"/>
  <c r="AU188" i="2"/>
  <c r="AR188" i="2"/>
  <c r="AU187" i="2"/>
  <c r="AR187" i="2"/>
  <c r="AU186" i="2"/>
  <c r="AR186" i="2"/>
  <c r="AU185" i="2"/>
  <c r="AR185" i="2"/>
  <c r="AU184" i="2"/>
  <c r="AR184" i="2"/>
  <c r="AT184" i="2" s="1"/>
  <c r="AU183" i="2"/>
  <c r="AR183" i="2"/>
  <c r="AT183" i="2" s="1"/>
  <c r="AU182" i="2"/>
  <c r="AR182" i="2"/>
  <c r="AU181" i="2"/>
  <c r="AR181" i="2"/>
  <c r="AT181" i="2" s="1"/>
  <c r="AU180" i="2"/>
  <c r="AR180" i="2"/>
  <c r="AT180" i="2" s="1"/>
  <c r="AU179" i="2"/>
  <c r="AU178" i="2"/>
  <c r="AR178" i="2"/>
  <c r="AR177" i="2"/>
  <c r="AT177" i="2" s="1"/>
  <c r="AU176" i="2"/>
  <c r="AR176" i="2"/>
  <c r="AU175" i="2"/>
  <c r="AR175" i="2"/>
  <c r="AU174" i="2"/>
  <c r="AR174" i="2"/>
  <c r="AT174" i="2" s="1"/>
  <c r="AU173" i="2"/>
  <c r="AR173" i="2"/>
  <c r="AU172" i="2"/>
  <c r="AR172" i="2"/>
  <c r="AU171" i="2"/>
  <c r="AR171" i="2"/>
  <c r="AT171" i="2" s="1"/>
  <c r="AU170" i="2"/>
  <c r="AR170" i="2"/>
  <c r="AU169" i="2"/>
  <c r="AR169" i="2"/>
  <c r="AU168" i="2"/>
  <c r="AR168" i="2"/>
  <c r="AU167" i="2"/>
  <c r="AR167" i="2"/>
  <c r="AT167" i="2" s="1"/>
  <c r="AU166" i="2"/>
  <c r="AR166" i="2"/>
  <c r="AT166" i="2" s="1"/>
  <c r="AU165" i="2"/>
  <c r="AR165" i="2"/>
  <c r="AT165" i="2" s="1"/>
  <c r="AU164" i="2"/>
  <c r="AR164" i="2"/>
  <c r="AT164" i="2" s="1"/>
  <c r="AU163" i="2"/>
  <c r="AR163" i="2"/>
  <c r="AT163" i="2" s="1"/>
  <c r="AU162" i="2"/>
  <c r="AR162" i="2"/>
  <c r="AT162" i="2" s="1"/>
  <c r="AU161" i="2"/>
  <c r="AR161" i="2"/>
  <c r="AR160" i="2"/>
  <c r="AT160" i="2" s="1"/>
  <c r="AU159" i="2"/>
  <c r="AR159" i="2"/>
  <c r="AT159" i="2" s="1"/>
  <c r="AU158" i="2"/>
  <c r="AR158" i="2"/>
  <c r="AT158" i="2" s="1"/>
  <c r="AU157" i="2"/>
  <c r="AR157" i="2"/>
  <c r="AT157" i="2" s="1"/>
  <c r="AR156" i="2"/>
  <c r="AU155" i="2"/>
  <c r="AR155" i="2"/>
  <c r="AT155" i="2" s="1"/>
  <c r="AU154" i="2"/>
  <c r="AR154" i="2"/>
  <c r="AT154" i="2" s="1"/>
  <c r="AU153" i="2"/>
  <c r="AR153" i="2"/>
  <c r="AT153" i="2" s="1"/>
  <c r="AU152" i="2"/>
  <c r="AR152" i="2"/>
  <c r="AT152" i="2" s="1"/>
  <c r="AU151" i="2"/>
  <c r="AR151" i="2"/>
  <c r="AT151" i="2" s="1"/>
  <c r="AU150" i="2"/>
  <c r="AR150" i="2"/>
  <c r="AT150" i="2" s="1"/>
  <c r="AR149" i="2"/>
  <c r="AT149" i="2" s="1"/>
  <c r="AR148" i="2"/>
  <c r="AR147" i="2"/>
  <c r="AT147" i="2" s="1"/>
  <c r="AR146" i="2"/>
  <c r="AT146" i="2" s="1"/>
  <c r="AU145" i="2"/>
  <c r="AR145" i="2"/>
  <c r="AT145" i="2" s="1"/>
  <c r="AU144" i="2"/>
  <c r="AR144" i="2"/>
  <c r="AT144" i="2" s="1"/>
  <c r="AU143" i="2"/>
  <c r="AR143" i="2"/>
  <c r="AT143" i="2" s="1"/>
  <c r="AR142" i="2"/>
  <c r="AT142" i="2" s="1"/>
  <c r="AR141" i="2"/>
  <c r="AT141" i="2" s="1"/>
  <c r="AU140" i="2"/>
  <c r="AR140" i="2"/>
  <c r="AT140" i="2" s="1"/>
  <c r="AR139" i="2"/>
  <c r="AT139" i="2" s="1"/>
  <c r="AU138" i="2"/>
  <c r="AR138" i="2"/>
  <c r="AT138" i="2" s="1"/>
  <c r="AU137" i="2"/>
  <c r="AR137" i="2"/>
  <c r="AT137" i="2" s="1"/>
  <c r="AU136" i="2"/>
  <c r="AR136" i="2"/>
  <c r="AT136" i="2" s="1"/>
  <c r="AR135" i="2"/>
  <c r="AT135" i="2" s="1"/>
  <c r="AU134" i="2"/>
  <c r="AR134" i="2"/>
  <c r="AT134" i="2" s="1"/>
  <c r="AR133" i="2"/>
  <c r="AT133" i="2" s="1"/>
  <c r="AR132" i="2"/>
  <c r="AT132" i="2" s="1"/>
  <c r="AR131" i="2"/>
  <c r="AR130" i="2"/>
  <c r="AT130" i="2" s="1"/>
  <c r="AR129" i="2"/>
  <c r="AT129" i="2" s="1"/>
  <c r="AR128" i="2"/>
  <c r="AU127" i="2"/>
  <c r="AR127" i="2"/>
  <c r="AT127" i="2" s="1"/>
  <c r="AU126" i="2"/>
  <c r="AR126" i="2"/>
  <c r="AT126" i="2" s="1"/>
  <c r="AR125" i="2"/>
  <c r="AT125" i="2" s="1"/>
  <c r="AU124" i="2"/>
  <c r="AR124" i="2"/>
  <c r="AT124" i="2" s="1"/>
  <c r="AU123" i="2"/>
  <c r="AR123" i="2"/>
  <c r="AT123" i="2" s="1"/>
  <c r="AU122" i="2"/>
  <c r="AR122" i="2"/>
  <c r="AT122" i="2" s="1"/>
  <c r="AU121" i="2"/>
  <c r="AR121" i="2"/>
  <c r="AT121" i="2" s="1"/>
  <c r="AR120" i="2"/>
  <c r="AT120" i="2" s="1"/>
  <c r="AU119" i="2"/>
  <c r="AR119" i="2"/>
  <c r="AT119" i="2" s="1"/>
  <c r="AR118" i="2"/>
  <c r="AT118" i="2" s="1"/>
  <c r="AR117" i="2"/>
  <c r="AT117" i="2" s="1"/>
  <c r="AR116" i="2"/>
  <c r="AT116" i="2" s="1"/>
  <c r="AU115" i="2"/>
  <c r="AR115" i="2"/>
  <c r="AT115" i="2" s="1"/>
  <c r="AY114" i="2"/>
  <c r="AU114" i="2"/>
  <c r="AR114" i="2"/>
  <c r="AT114" i="2" s="1"/>
  <c r="AR113" i="2"/>
  <c r="AU112" i="2"/>
  <c r="AR112" i="2"/>
  <c r="AT112" i="2" s="1"/>
  <c r="AU111" i="2"/>
  <c r="AR111" i="2"/>
  <c r="AT111" i="2" s="1"/>
  <c r="AU110" i="2"/>
  <c r="AR110" i="2"/>
  <c r="AT110" i="2" s="1"/>
  <c r="AU109" i="2"/>
  <c r="AR109" i="2"/>
  <c r="AT109" i="2" s="1"/>
  <c r="AR108" i="2"/>
  <c r="AT108" i="2" s="1"/>
  <c r="AR107" i="2"/>
  <c r="AT107" i="2" s="1"/>
  <c r="AR106" i="2"/>
  <c r="AT106" i="2" s="1"/>
  <c r="AU105" i="2"/>
  <c r="AR105" i="2"/>
  <c r="AT105" i="2" s="1"/>
  <c r="AU104" i="2"/>
  <c r="AR104" i="2"/>
  <c r="AT104" i="2" s="1"/>
  <c r="AU103" i="2"/>
  <c r="AR103" i="2"/>
  <c r="AT103" i="2" s="1"/>
  <c r="AU102" i="2"/>
  <c r="AR102" i="2"/>
  <c r="AT102" i="2" s="1"/>
  <c r="AR101" i="2"/>
  <c r="AT101" i="2" s="1"/>
  <c r="AU100" i="2"/>
  <c r="AR100" i="2"/>
  <c r="AT100" i="2" s="1"/>
  <c r="AR99" i="2"/>
  <c r="AT99" i="2" s="1"/>
  <c r="AR98" i="2"/>
  <c r="AT98" i="2" s="1"/>
  <c r="AU97" i="2"/>
  <c r="AR97" i="2"/>
  <c r="AT97" i="2" s="1"/>
  <c r="AR96" i="2"/>
  <c r="AT96" i="2" s="1"/>
  <c r="AU95" i="2"/>
  <c r="AR95" i="2"/>
  <c r="AT95" i="2" s="1"/>
  <c r="AU94" i="2"/>
  <c r="AR94" i="2"/>
  <c r="AT94" i="2" s="1"/>
  <c r="AR93" i="2"/>
  <c r="AT93" i="2" s="1"/>
  <c r="AR92" i="2"/>
  <c r="AT92" i="2" s="1"/>
  <c r="AU91" i="2"/>
  <c r="AR91" i="2"/>
  <c r="AT91" i="2" s="1"/>
  <c r="AU90" i="2"/>
  <c r="AR90" i="2"/>
  <c r="AT90" i="2" s="1"/>
  <c r="AU89" i="2"/>
  <c r="AR89" i="2"/>
  <c r="AT89" i="2" s="1"/>
  <c r="AU88" i="2"/>
  <c r="AR88" i="2"/>
  <c r="AT88" i="2" s="1"/>
  <c r="AR87" i="2"/>
  <c r="AT87" i="2" s="1"/>
  <c r="AR86" i="2"/>
  <c r="AT86" i="2" s="1"/>
  <c r="AR85" i="2"/>
  <c r="AT85" i="2" s="1"/>
  <c r="AR84" i="2"/>
  <c r="AT84" i="2" s="1"/>
  <c r="AR83" i="2"/>
  <c r="AT83" i="2" s="1"/>
  <c r="AR82" i="2"/>
  <c r="AT82" i="2" s="1"/>
  <c r="AR81" i="2"/>
  <c r="AT81" i="2" s="1"/>
  <c r="AR80" i="2"/>
  <c r="AT80" i="2" s="1"/>
  <c r="AR79" i="2"/>
  <c r="AT79" i="2" s="1"/>
  <c r="AU78" i="2"/>
  <c r="AR78" i="2"/>
  <c r="AT78" i="2" s="1"/>
  <c r="AR77" i="2"/>
  <c r="AT77" i="2" s="1"/>
  <c r="AR76" i="2"/>
  <c r="AT76" i="2" s="1"/>
  <c r="AR75" i="2"/>
  <c r="AT75" i="2" s="1"/>
  <c r="AR74" i="2"/>
  <c r="AT74" i="2" s="1"/>
  <c r="AU73" i="2"/>
  <c r="AR73" i="2"/>
  <c r="AT73" i="2" s="1"/>
  <c r="AR72" i="2"/>
  <c r="AT72" i="2" s="1"/>
  <c r="AR71" i="2"/>
  <c r="AT71" i="2" s="1"/>
  <c r="AR70" i="2"/>
  <c r="AT70" i="2" s="1"/>
  <c r="AR69" i="2"/>
  <c r="AT69" i="2" s="1"/>
  <c r="AR68" i="2"/>
  <c r="AT68" i="2" s="1"/>
  <c r="AR67" i="2"/>
  <c r="AT67" i="2" s="1"/>
  <c r="AR66" i="2"/>
  <c r="AT66" i="2" s="1"/>
  <c r="AR65" i="2"/>
  <c r="AT65" i="2" s="1"/>
  <c r="AU64" i="2"/>
  <c r="AR64" i="2"/>
  <c r="AT64" i="2" s="1"/>
  <c r="AR63" i="2"/>
  <c r="AT63" i="2" s="1"/>
  <c r="AY62" i="2"/>
  <c r="AU62" i="2"/>
  <c r="AR62" i="2"/>
  <c r="AT62" i="2" s="1"/>
  <c r="AY61" i="2"/>
  <c r="AU61" i="2"/>
  <c r="AR61" i="2"/>
  <c r="AT61" i="2" s="1"/>
  <c r="AR60" i="2"/>
  <c r="AT60" i="2" s="1"/>
  <c r="AR59" i="2"/>
  <c r="AT59" i="2" s="1"/>
  <c r="AR58" i="2"/>
  <c r="AT58" i="2" s="1"/>
  <c r="AR57" i="2"/>
  <c r="AT57" i="2" s="1"/>
  <c r="AR56" i="2"/>
  <c r="AT56" i="2" s="1"/>
  <c r="AR55" i="2"/>
  <c r="AT55" i="2" s="1"/>
  <c r="AR54" i="2"/>
  <c r="AT54" i="2" s="1"/>
  <c r="AU53" i="2"/>
  <c r="AR53" i="2"/>
  <c r="AT53" i="2" s="1"/>
  <c r="AY52" i="2"/>
  <c r="AU52" i="2"/>
  <c r="AR52" i="2"/>
  <c r="AT52" i="2" s="1"/>
  <c r="AU51" i="2"/>
  <c r="AR51" i="2"/>
  <c r="AT51" i="2" s="1"/>
  <c r="AR50" i="2"/>
  <c r="AT50" i="2" s="1"/>
  <c r="AR49" i="2"/>
  <c r="AT49" i="2" s="1"/>
  <c r="AU48" i="2"/>
  <c r="AR48" i="2"/>
  <c r="AT48" i="2" s="1"/>
  <c r="AR47" i="2"/>
  <c r="AT47" i="2" s="1"/>
  <c r="AR46" i="2"/>
  <c r="AT46" i="2" s="1"/>
  <c r="AR45" i="2"/>
  <c r="AT45" i="2" s="1"/>
  <c r="AR44" i="2"/>
  <c r="AU43" i="2"/>
  <c r="AR43" i="2"/>
  <c r="AT43" i="2" s="1"/>
  <c r="AR42" i="2"/>
  <c r="AT42" i="2" s="1"/>
  <c r="AR41" i="2"/>
  <c r="AT41" i="2" s="1"/>
  <c r="AR40" i="2"/>
  <c r="AT40" i="2" s="1"/>
  <c r="AR39" i="2"/>
  <c r="AT39" i="2" s="1"/>
  <c r="AR38" i="2"/>
  <c r="AT38" i="2" s="1"/>
  <c r="AR37" i="2"/>
  <c r="AT37" i="2" s="1"/>
  <c r="AU36" i="2"/>
  <c r="AR36" i="2"/>
  <c r="AT36" i="2" s="1"/>
  <c r="AR35" i="2"/>
  <c r="AT35" i="2" s="1"/>
  <c r="AR34" i="2"/>
  <c r="AT34" i="2" s="1"/>
  <c r="AU33" i="2"/>
  <c r="AR33" i="2"/>
  <c r="AT33" i="2" s="1"/>
  <c r="AR32" i="2"/>
  <c r="AT32" i="2" s="1"/>
  <c r="AU31" i="2"/>
  <c r="AR31" i="2"/>
  <c r="AT31" i="2" s="1"/>
  <c r="AU30" i="2"/>
  <c r="AR30" i="2"/>
  <c r="AT30" i="2" s="1"/>
  <c r="AU29" i="2"/>
  <c r="AR29" i="2"/>
  <c r="AT29" i="2" s="1"/>
  <c r="AR28" i="2"/>
  <c r="AT28" i="2" s="1"/>
  <c r="AU27" i="2"/>
  <c r="AR27" i="2"/>
  <c r="AT27" i="2" s="1"/>
  <c r="AU26" i="2"/>
  <c r="AR26" i="2"/>
  <c r="AT26" i="2" s="1"/>
  <c r="AU25" i="2"/>
  <c r="AR25" i="2"/>
  <c r="AT25" i="2" s="1"/>
  <c r="AU24" i="2"/>
  <c r="AR24" i="2"/>
  <c r="AT24" i="2" s="1"/>
  <c r="AU23" i="2"/>
  <c r="AR23" i="2"/>
  <c r="AT23" i="2" s="1"/>
  <c r="AR22" i="2"/>
  <c r="AT22" i="2" s="1"/>
  <c r="AR21" i="2"/>
  <c r="AT21" i="2" s="1"/>
  <c r="AR20" i="2"/>
  <c r="AT20" i="2" s="1"/>
  <c r="AU19" i="2"/>
  <c r="AR19" i="2"/>
  <c r="AT19" i="2" s="1"/>
  <c r="AU18" i="2"/>
  <c r="AR18" i="2"/>
  <c r="AT18" i="2" s="1"/>
  <c r="AR17" i="2"/>
  <c r="AT17" i="2" s="1"/>
  <c r="AU16" i="2"/>
  <c r="AR16" i="2"/>
  <c r="AT16" i="2" s="1"/>
  <c r="AU15" i="2"/>
  <c r="AR15" i="2"/>
  <c r="AT15" i="2" s="1"/>
  <c r="AU14" i="2"/>
  <c r="AR14" i="2"/>
  <c r="AT14" i="2" s="1"/>
  <c r="AR13" i="2"/>
  <c r="AT13" i="2" s="1"/>
  <c r="AU12" i="2"/>
  <c r="AR12" i="2"/>
  <c r="AT12" i="2" s="1"/>
  <c r="AR11" i="2"/>
  <c r="AR10" i="2"/>
  <c r="AR9" i="2"/>
  <c r="AR8" i="2"/>
  <c r="AT8" i="2" s="1"/>
</calcChain>
</file>

<file path=xl/comments1.xml><?xml version="1.0" encoding="utf-8"?>
<comments xmlns="http://schemas.openxmlformats.org/spreadsheetml/2006/main">
  <authors>
    <author>CONTROL INTERNO</author>
  </authors>
  <commentList>
    <comment ref="T14" authorId="0" shapeId="0">
      <text>
        <r>
          <rPr>
            <b/>
            <sz val="9"/>
            <color indexed="81"/>
            <rFont val="Tahoma"/>
            <family val="2"/>
          </rPr>
          <t>CONTROL INTERNO:</t>
        </r>
        <r>
          <rPr>
            <sz val="9"/>
            <color indexed="81"/>
            <rFont val="Tahoma"/>
            <family val="2"/>
          </rPr>
          <t xml:space="preserve">
Se evidenciaron 2 (dos) acta de suspenciones con fechas diferentes; posteriormente a la carpeta. </t>
        </r>
      </text>
    </comment>
    <comment ref="Q25" authorId="0" shapeId="0">
      <text>
        <r>
          <rPr>
            <b/>
            <sz val="9"/>
            <color indexed="81"/>
            <rFont val="Tahoma"/>
            <family val="2"/>
          </rPr>
          <t>CONTROL INTERNO:</t>
        </r>
        <r>
          <rPr>
            <sz val="9"/>
            <color indexed="81"/>
            <rFont val="Tahoma"/>
            <family val="2"/>
          </rPr>
          <t xml:space="preserve">
LA FECHA DE EXPEDICION DE LA CERTIFICACION DE ENTREGA ES 23 DEMARZO DE 2023; FECHA EN LA CUAL YA ESTABA EL NUEVO AGENTE ESPECIAL ING SOLER. 
</t>
        </r>
      </text>
    </comment>
    <comment ref="AJ25" authorId="0" shapeId="0">
      <text>
        <r>
          <rPr>
            <b/>
            <sz val="9"/>
            <color indexed="81"/>
            <rFont val="Tahoma"/>
            <family val="2"/>
          </rPr>
          <t>CONTROL INTERNO:</t>
        </r>
        <r>
          <rPr>
            <sz val="9"/>
            <color indexed="81"/>
            <rFont val="Tahoma"/>
            <family val="2"/>
          </rPr>
          <t xml:space="preserve">
EL CONTRATO SE ENCUENTRA CAUSADO PERO NO SE HA EFECTUADO EL PAGO, HASTA NO TENER EL INFORME DE ENTREGA COMPLETO. 
</t>
        </r>
      </text>
    </comment>
  </commentList>
</comments>
</file>

<file path=xl/sharedStrings.xml><?xml version="1.0" encoding="utf-8"?>
<sst xmlns="http://schemas.openxmlformats.org/spreadsheetml/2006/main" count="6862" uniqueCount="1444">
  <si>
    <t>Código: F-12-CA</t>
  </si>
  <si>
    <t>Versión: 02</t>
  </si>
  <si>
    <t>Vigencia: 09-01-2018</t>
  </si>
  <si>
    <t>OBJETO</t>
  </si>
  <si>
    <t>CONTRATISTA</t>
  </si>
  <si>
    <t>VALOR DEL CONTRATO</t>
  </si>
  <si>
    <t>ADICIÓN N°1</t>
  </si>
  <si>
    <t>ADICIÓN N°2</t>
  </si>
  <si>
    <t>ADICIÓN Nº 3</t>
  </si>
  <si>
    <t>VALOR FINAL DEL CONTRATO</t>
  </si>
  <si>
    <t>PLAZO DE EJECUCIÓN</t>
  </si>
  <si>
    <t>FECHA DE INICIO</t>
  </si>
  <si>
    <t>FECHA DE FINALIZACIÓN</t>
  </si>
  <si>
    <t>TIPO DE CONTRATO</t>
  </si>
  <si>
    <t>ITEM PLAN DE COMPRAS</t>
  </si>
  <si>
    <t>CODIGO DE EJECUCIÓN PRESUPUESTAL</t>
  </si>
  <si>
    <t>ACTA DE INICIO</t>
  </si>
  <si>
    <t>CALIFICACIÓN DE PROVEDOR</t>
  </si>
  <si>
    <t>OBSERVACIONES</t>
  </si>
  <si>
    <t>PRORROGA N°1</t>
  </si>
  <si>
    <t>PRORROGA N°2</t>
  </si>
  <si>
    <t>PRORROGA N°3</t>
  </si>
  <si>
    <t>N° CONTRATO</t>
  </si>
  <si>
    <t>FECHA DE SUSCRIPCIÓN</t>
  </si>
  <si>
    <t>CONTRATO/ OS/OC</t>
  </si>
  <si>
    <t>SUSPENSIÒN N°1</t>
  </si>
  <si>
    <t>SUSPENSIÒN N°2</t>
  </si>
  <si>
    <t>SUSPENSIÒN N°3</t>
  </si>
  <si>
    <t>REINICIO N°1</t>
  </si>
  <si>
    <t>REINICIO N°2</t>
  </si>
  <si>
    <t>REINICIO N°3</t>
  </si>
  <si>
    <t>CONTRATO</t>
  </si>
  <si>
    <t>DESIGNACION</t>
  </si>
  <si>
    <t>FECHA DE DESIGNACIÓN</t>
  </si>
  <si>
    <t>SUPERVISOR DESIGNADO</t>
  </si>
  <si>
    <t>FECHA DEL ACTA</t>
  </si>
  <si>
    <t>EJECUCIÓN</t>
  </si>
  <si>
    <t>GARANTIAS</t>
  </si>
  <si>
    <t>PLAZO FINAL DEL CONTRATO</t>
  </si>
  <si>
    <t>MODIFICACIÓN N°1</t>
  </si>
  <si>
    <t>TERMINACIÓN / LIQUIDACIÓN</t>
  </si>
  <si>
    <t>VIGENCIA</t>
  </si>
  <si>
    <t>CA-01-2019</t>
  </si>
  <si>
    <t>Prestación del servicio de soporte y mantenimiento de dos (2) Licencias BIABLE de la herramienta Biable para Huydros Mosquera  S. en C.A. E.S.P. De acuerdo a las especificaciones suministradas por la empresa y la propuesta presentada por el contratista, la cual hace parte integral del presente contrato.</t>
  </si>
  <si>
    <t>CA-02-2019</t>
  </si>
  <si>
    <t>Representación judicial de Caudales de Colombia S.A.S E.S.P., y sus empresas administradas (Hydros Mosquera S. en C.A. E.S.P., Hydros Melgar S. en C.A. E.S.P. – empresa anulada – en proceso de liquidación e Hydros Chía S. en C.A. E.S.P.– empresa anulada – en proceso de liquidación) en los procesos ordinarios laborales que estén en curso o que se puedan presentar a partir de la firma del contrato, tanto en primera, como en segunda instancia, y casación en caso de que se requiera; de igual modo asesoría jurídica para la atención de consultas relacionados con aspectos procesales, laborales, derecho societario y demás temas que la empresa requiera, de acuerdo a los requerimientos de la empresa y de conformidad con la propuesta presentada por EL CONTRATISTA, la cual hace parte integral del presente contrato.</t>
  </si>
  <si>
    <t>CA-03-2019</t>
  </si>
  <si>
    <t xml:space="preserve">Contratar la prestacion del servicio de Auditoria de Seguimiento del Sistema de Gestion de Calidad de Caudales de Colombia S.A.S. E.S.P., bajo la norma ISO 9001:2015, de acuerdo a las especificaciones suministradas por la empresa y la propuesta presentada por el contratista la cual hace parte integral del presente contrato. </t>
  </si>
  <si>
    <t>CA-04-2019</t>
  </si>
  <si>
    <t xml:space="preserve">Compra de 6 discos tipo servidor marca IBM de 600GB 10K SFF SAS y 3 discos externos de 2TB, de acuerdo condiciones establecidas por la empresa, y la oferta presentada por el Contratista, la cual hace parte integral del presente contrato. </t>
  </si>
  <si>
    <t>LEVELUP SISTEM S.A.S</t>
  </si>
  <si>
    <t>CA-05-2019</t>
  </si>
  <si>
    <t>Caudales de Colombia requiere contratar el servicio de capacitación DECRETO 1273 de 2018 (pago de seguridad social a independientes) y respuesta a requerimientos de la UGPP, programada para los día 7 y 8 de febrero en la ciudad de Bogotá.</t>
  </si>
  <si>
    <t xml:space="preserve">CHANNELPLANET S.A.S </t>
  </si>
  <si>
    <t>CA-06-2019</t>
  </si>
  <si>
    <t>la prestación del servicio profesional para desarrollar las actividades necesarias requeridas por las normas ISO 9001-2015, y 14001-2015, para el correcto mantenimiento al Sistema de Gestión Integral de la empresa y apoyar a la Gerencia General o a quien este delegue en la ejecución de las labores de control interno y en la atención de los requerimientos de los entes de control”. De acuerdo con las condiciones establecidas por la empresa, y la oferta presentada por el Contratista, la cual hace parte integral del presente contrato.</t>
  </si>
  <si>
    <t>CA-07-2019</t>
  </si>
  <si>
    <t>Realizar el mantenimiento y las adecuación hidrosanitarias y eléctricas de las instalaciones ubicadas en la Calle 121 # 48-72, de acuerdo a las especificaciones definidas en el informe de inspección realizado en el mes de noviembre de 2018, y el alcance del objeto. De acuerdo con las condiciones establecidas por la empresa, y la oferta presentada por el Contratista, la cual hace parte integral del presente contrato.</t>
  </si>
  <si>
    <t>ARQCO PROYECTOS S.A.S</t>
  </si>
  <si>
    <t>CA-08-2019</t>
  </si>
  <si>
    <t>CAUDALES DE COLOMBIA S.A.S E.S.P, previa invitación de la sociedad Practica Ltda, ha determinado contratar el servicio de inscripción y participación de tres (3) empleados en el seminario “Ley de Financiamiento Reforma Tributaria” a realizarse en la ciudad de Bogotá, el 25 de febrero de 2019.</t>
  </si>
  <si>
    <t>CA-09-2019</t>
  </si>
  <si>
    <t>Ejercer la representación y defensa judicial de la empresa Caudales de Colombia S.A.S E.S.P., y de ejercitar las acciones legales pertinentes, por vía de proceso ejecutorio y/o declarativo según se estime conveniente; en aras de llevar a cabo la repetición en contra de EMPUMELGAR, mediante la acción de subrogación, por el pago de la deuda solidaria realizada a la DIAN”. De acuerdo con las condiciones establecidas por la empresa, y la oferta presentada por el Contratista, la cual hace parte integral del presente contrato.</t>
  </si>
  <si>
    <t>CA-10-2019</t>
  </si>
  <si>
    <t>Definir las estrategias jurídicas claras que determinen el actuar de Caudales de Colombia frente a las vicisitudes derivadas de su ejercicio dentro de las sociedades y la asesoría jurídica especializada en los diferentes asuntos de orden jurídico que requiera la Empresa.</t>
  </si>
  <si>
    <t>JAIME ORLANDO SANTOFIMIO GAMBOA S.A.S</t>
  </si>
  <si>
    <t>CA-11-2019</t>
  </si>
  <si>
    <t xml:space="preserve">Prestar la asertoria en el manejo integral del programa de seguros que requiera la empresa, así como la intermediación para la emisión de las pólizas por concepto de todo riesgo, administradores, seguros de vehiculos, responsabilidad civil, cumplimiento contractual y extracontracutal y SOAT, y todas las demas que con ocasión al giro comercial de la empresa se requieran. De acuerdo a los requerimientos de la empresa; y la oferta presentada por el Contratista, la cual hace parte integral del presente contrato. </t>
  </si>
  <si>
    <t>CA-12-2019</t>
  </si>
  <si>
    <t xml:space="preserve">venta de dieciséis (16) licencias CAL, incluido el servicio de ingeniería en: Instalación y configuración del Servidor Físico, instalación y configuración de la máquinas a nivel lógico de acuerdo a las mejores prácticas del fabricante del servidor, instalación del controlador de dominio en 2012, DHCP, servidor de archivos, políticas del directorio activo, hojas de vida de las Pc´s y servidor, y el inventario de licencias a las 36 máquinas que se les aplique las CAL de usuarios”. De acuerdo condiciones establecidas por la empresa, y la oferta presentada por el Contratista, la cual hace parte integral del presente contrato. </t>
  </si>
  <si>
    <t>CA-13-2019</t>
  </si>
  <si>
    <t>Contratar la prestación del servicio de soporte y mantenimiento de los módulos financiero y nómina del software Sistema Uno 8.5. Para Caudales de Colombia S.A.S E.S.P.</t>
  </si>
  <si>
    <t>CA-14-2019</t>
  </si>
  <si>
    <t>Servicio de reparación a la UPS TRIPP-LITE 6Kva Modelo BP240V7RT3U, el servicio incluye los insumos que se requieran de acuerdo al diagnóstico realizado y la mano de obra.</t>
  </si>
  <si>
    <t>CA-15-2019</t>
  </si>
  <si>
    <t>Venta de la solucion Firewall de ciberseguridad que permita a la empresa contar con una amplia y efectiva plataforma de seguridad para su infraestructura de TI</t>
  </si>
  <si>
    <t>CA-16-2019</t>
  </si>
  <si>
    <t>Suministro en forma sucesiva y aprecios unitarios de los elementos de oficina y papelería requeridos para la operación y adecuado desarrollo de las actividades de la sociedad  Caudales de Colombia S.A.S. E.S.P., teniendo en cuenta la descripción y especificaciones establecidas por la Empresa.</t>
  </si>
  <si>
    <t>CA-17-2019</t>
  </si>
  <si>
    <t>Prestar los servicios de Revisoría Fiscal a Caudales de Colombia S.A.S E.S.P a través del personal idóneo y demás condiciones establecidas por la empresa y la propuesta presentada por EL CONTRATISTA, la cual hace parte integral del presente contrato.</t>
  </si>
  <si>
    <t>NEXIA INTERNATIONAL MONTES &amp; ASOCIADOS S.A.S</t>
  </si>
  <si>
    <t>CA-18-2019</t>
  </si>
  <si>
    <t>Prestar el servicio de traslado de servidor virtualizado (HYPER V) y las configuraciones a las que haya lugar, de acuerdo a las especificaciones establecidas por Caudales de Colombia S.A.S E.S.P y la propuesta presentada por EL CONTRATISTA, la cual hace parte integral del presente contrato.</t>
  </si>
  <si>
    <t>ERIKSON SANCHEZ RODRIGUEZ</t>
  </si>
  <si>
    <t>CA-19-2019</t>
  </si>
  <si>
    <t>Entregar a título de venta un (1) geófono para detección de fugas en redes de agua potable, de acuerdo a las especificaciones técnicas mencionadas, y demás condiciones establecidas por la empresa y la oferta presentada por el VENDEDOR, la cual hace parte integral del presente contrato.</t>
  </si>
  <si>
    <t>HIGIELECTRONIX LTDA</t>
  </si>
  <si>
    <t>CA-20-2019</t>
  </si>
  <si>
    <t>Prestar los servicios de apoyo y asistencia administrativa a la Gerencia Técnica de Caudales de Colombia S.A.S E.S.P, de acuerdo con las condiciones establecidas por la empresa.</t>
  </si>
  <si>
    <t>JOHAN HERNANDO LARGO GONZALEZ</t>
  </si>
  <si>
    <t>CA-21-2019</t>
  </si>
  <si>
    <t>Arrendamiento de impresora y suministro de tóner, con el correspondiente mantenimiento preventivo y correctivo, en pro de mejorar y asegurar la correcta y oportuna prestación de los procesos y servicios de información tanto internos como externos de la Entidad.</t>
  </si>
  <si>
    <t>GO TECHNOLOGY S.A.S</t>
  </si>
  <si>
    <t>CA-22-2019</t>
  </si>
  <si>
    <t>Prestar el servicio de mantenimiento y actualización de la máquina SAN (Storage Área Network) para corregir su funcionamiento y detectar fallas en el Hardware, de acuerdo con la propuesta presentada por el contratista, la cual hace parte integral de la presente orden.</t>
  </si>
  <si>
    <t>JHOAN RICARDO VILLANUEVA GONZALEZ</t>
  </si>
  <si>
    <t>CA-23-2019</t>
  </si>
  <si>
    <t>Prestar el servicio de aseo y cafetería en las instalaciones de la Empresa, bajo el esquema de proveeduría Outsourcing que incluya la provisión del recurso humano capacitado para la ejecución de las actividades propias de este servicio, de acuerdo con las especificaciones suministradas por la empresa y la propuesta presentada por el contratista, la cual hace parte integral del presente contrato.</t>
  </si>
  <si>
    <t>CASALIMPIA S.A</t>
  </si>
  <si>
    <t>CA-24-2019</t>
  </si>
  <si>
    <t>Realizar asesoría en temas regulatorios de los servicios públicos domiciliarios de acueducto y alcantarillado, metodología tarifaria de las Resoluciones CRA 688 de 2014, 720 de 2015 y 735 de 2015, con la emisión de conceptos, informes y/o estimaciones o modelaciones, apoyo en definición de variables de información de control y regulación y el acompañamiento a reuniones que le requieran; de acuerdo con las condiciones establecidas por la empresa y la oferta presentada por el CONTRATISTA, la cual hace parte integral del presente contrato.</t>
  </si>
  <si>
    <t>INTEGRITA S.A.S</t>
  </si>
  <si>
    <t>CA-25-2019</t>
  </si>
  <si>
    <t>Entregar a título de venta equipos de cómputo y licencias, de acuerdo a las especificaciones técnicas mencionadas, y demás condiciones establecidas por la empresa y la oferta presentada por el VENDEDOR, la cual hace parte integral del presente contrato</t>
  </si>
  <si>
    <t>CABLES ACCESORIOS Y COMPUTADORES GARIZIN LTDA</t>
  </si>
  <si>
    <t>CA-26-2019</t>
  </si>
  <si>
    <t>Prestar sus servicios profesionales como abogada para la sustanciación, análisis y apoyo jurídico, en el ámbito administrativo y/o judicial en los asuntos que se requieran con ocasión al ejercicio de su objeto social y  de sus empresas administradas</t>
  </si>
  <si>
    <t>KATERIN YULIETH VERGARA TOVAR</t>
  </si>
  <si>
    <t>CA-27-2019</t>
  </si>
  <si>
    <t>Prestación de los servicios profesionales como ingeniero civil para el apoyo técnico en obras, interventorías y consultorías que desarrolle Caudales de Colombia S.A.S E.S.P.</t>
  </si>
  <si>
    <t>CRISTIAN CAMILO ROBLES PEÑA</t>
  </si>
  <si>
    <t>CA-28-2019</t>
  </si>
  <si>
    <t>Prestar asesoría Económica y Financiera a Caudales de Colombia S.A.S E.S.P, en el marco de los fallos judiciales que declararon la nulidad absoluta de las escrituras públicas que constituyeron a Hydros Chía S en C.A E.S.P e Hydros Melgar S en C.A E.S.P, de acuerdo a las condiciones establecidas por la empresa y la propuesta presentada por el Contratista la cual hace parte integral del presente contrato</t>
  </si>
  <si>
    <t>DIANA LARISA CARUSO LOPEZ</t>
  </si>
  <si>
    <t>CA-29-2019</t>
  </si>
  <si>
    <t>Prestación de los servicios profesionales y especializados de ingeniería civil como Director de interventoría para los contratos interadministrativos No. 75-2019 y 77-2019 suscritos por Caudales de Colombia S.A.S E.S.P.</t>
  </si>
  <si>
    <t>FADER ALEXANDER RUIZ OVALLE</t>
  </si>
  <si>
    <t>CA-30-2019</t>
  </si>
  <si>
    <t>Prestación de los servicios profesionales y especializados de arquitecto como Diseñador paisajístico de interventoría para los contratos interadministrativos No. 75-2019 y 77-2019 suscritos por Caudales de Colombia S.A.S E.S.P</t>
  </si>
  <si>
    <t>MKFCH ARQUITECTOS S.A.S</t>
  </si>
  <si>
    <t>CA-31-2019</t>
  </si>
  <si>
    <t>Prestación de servicios de inspector topógrafo para el apoyo técnico en obras, interventorías y consultorías que desarrolle Caudales de Colombia SAS E.S.P.</t>
  </si>
  <si>
    <t>CRISTIAN CAMILO PENAGOS MACHADO</t>
  </si>
  <si>
    <t>CA-32-2019</t>
  </si>
  <si>
    <t>Caudales de Colombia S.A.S E.S.P previa invitación de la Asociación Colombiana de Ingeniería Sanitaria y Ambiental – ACODAL, ha determinado contratar el servicio de inscripción y participación de dos (2) empleados Directivos de la Empresa en El Congreso Internacional 62º Agua, Saneamiento, Ambiente y Energías Renovables, los días 29,30 y 31 de mayo de 2019.</t>
  </si>
  <si>
    <t>ACODAL</t>
  </si>
  <si>
    <t>CA-33-2019</t>
  </si>
  <si>
    <t>Asesoría y Representación administrativa en el proceso de responsabilidad fiscal con radicado No. 170100- 0022-2019 adelantado por la Contraloría de Bogotá D.C, de acuerdo con las especificaciones establecidas por la empresa y la propuesta presentada por el contratista la cual hace parte integral del presente contrato.</t>
  </si>
  <si>
    <t>CA-34-2019</t>
  </si>
  <si>
    <t>CA-35-2019</t>
  </si>
  <si>
    <t>Prestación de Servicios de Salud en relación a inmunización y práctica de exámenes médicos periódicos y exámenes especializados de trabajo en alturas para los trabajadores de la empresa, teniendo en cuenta la descripción y especificaciones establecidas por la Empresa y la propuesta presentada por el contratista la cual hace parte integral del presente contrato</t>
  </si>
  <si>
    <t>CA-36-2019</t>
  </si>
  <si>
    <t>Prestación de los servicios profesionales y especializados de ingeniero civil como Especialista estructural de interventoría para los contratos interadministrativos No. 75-2019 y 77-2019 suscritos por Caudales de Colombia S.A.S E.S.P.</t>
  </si>
  <si>
    <t>CAMILO ANDRES CONTRERAS ROJAS</t>
  </si>
  <si>
    <t>CA-37-2019</t>
  </si>
  <si>
    <t>Caudales de Colombia requiere contratar el servicio de capacitación y certificación para un trabajador de la empresa, en la modalidad de curso Auditor Líder en Sistemas Integrados HSEQ bajo las normas ISO 9001:2015- ISO 14001:2015- ISO 45001:2018.</t>
  </si>
  <si>
    <t>CA-38-2019</t>
  </si>
  <si>
    <t>Prestación de los servicios profesionales y especializados de ingeniería civil como Especialista en Geotecnia de interventoría para los contratos interadministrativos No. 75-2019 y 77-2019 suscritos por Caudales de Colombia S.A.S E.S.P.</t>
  </si>
  <si>
    <t>GEOVOL INGENIERIA S.A.S</t>
  </si>
  <si>
    <t>CA-39-2019</t>
  </si>
  <si>
    <t>Prestar sus servicios profesionales como abogado para la sustanciación, análisis, apoyo jurídico, asesoría jurídica con la emisión de conceptos, en el ámbito administrativo y/o judicial en los asuntos que se requieran con ocasión al ejercicio de su objeto social y de sus empresas administradas</t>
  </si>
  <si>
    <t>JORGE LUIS JURADO PEREZ</t>
  </si>
  <si>
    <t>CA-40-2019</t>
  </si>
  <si>
    <t>Caudales de Colombia requiere contratar el servicio de capacitación, en la modalidad de Formación en Gestión de riesgos bajo la norma ISO 31000:2018</t>
  </si>
  <si>
    <t>PRISMA CONSULTORIA S.A.S</t>
  </si>
  <si>
    <t>CA-41-2019</t>
  </si>
  <si>
    <t>Compra e instalación y puesta en marcha de una (1) Controladora Storage IBM v 3700 en las instalaciones de la Empresa.</t>
  </si>
  <si>
    <t>CA-42-2019</t>
  </si>
  <si>
    <t>Entregar a título de venta una (1) licencia WINDOWS 10.</t>
  </si>
  <si>
    <t>GARIZIN LTDA</t>
  </si>
  <si>
    <t>CA-43-2019</t>
  </si>
  <si>
    <t>Asesoría y Representación judicial tanto en la parte sustancial como procesal en los tramites incidentales nacidos con ocasión de la declaratoria de nulidad del acto constitutivo de las empresas HYDROS MELGAR S. en C. A. E.S.P. e HYDROS CHÍA S. en C. A. E.S.P, de acuerdo a las condiciones establecidas por la empresa y la propuesta presentada por el contratista la cual hace parte integral del presente contrato.</t>
  </si>
  <si>
    <t>CA-44-2019</t>
  </si>
  <si>
    <t>Prestar los servicios especializados, profesionales y técnicos, para llevar a cabo las actividades de seguimiento, visitas técnicas, conceptos técnicos, elaboración, revisión y aprobación de diseños y/o avances de obra, para los contratos de interventoría, consultoría y obra que suscriba CAUDALES DE COLOMBIA SAS E.S.P.</t>
  </si>
  <si>
    <t>CA-45-2019</t>
  </si>
  <si>
    <t>Prestar el servicio de transporte de carga por carretera para cubrir los trayectos a nivel Bogotá D.C, regional y nacional, para el transporte de archivo de la Empresa y sus administradas, de acuerdo con las condiciones establecidas por la empresa y la oferta presentada por el contratista la cual hace parte integral del presente contrato.</t>
  </si>
  <si>
    <t>ANTONIO ESPINEL</t>
  </si>
  <si>
    <t>CA-46-2019</t>
  </si>
  <si>
    <t xml:space="preserve">Servicio de capacitación de curso de alturas en nivel avanzado y reentrenamiento para los trabajadores de CAUDALES DE COLOMBIA S.A.S E.S.P con el fin de dar cumplimiento a la Resolución 1409 del 23 de julio de 2012. </t>
  </si>
  <si>
    <t>ALIANZA EN SEGURIDAD Y SALUD EN EL TRABAJO</t>
  </si>
  <si>
    <t>CA-47-2019</t>
  </si>
  <si>
    <t xml:space="preserve">Prestar el servicio mantenimiento preventivo y/o correctivo de los equipos de cómputo, impresoras y servidores de propiedad de Caudales de Colombia S.AS. E.S.P </t>
  </si>
  <si>
    <t>PORTATIL S.A.S</t>
  </si>
  <si>
    <t>CA-48-2019</t>
  </si>
  <si>
    <t>Prestar sus servicios profesionales de asesoría para la gestión comercial de las actividades que comprendan el objeto social y su alcance para Caudales de Colombia S.A.S E.S.P, de acuerdo con las condiciones establecidas por la empresa y la propuesta presentada por el contratista la cual hace parte integral del presente contrato.</t>
  </si>
  <si>
    <t>CONSULTORIA &amp; GERENCIA TECNICA S.A.S</t>
  </si>
  <si>
    <t>CA-49-2019</t>
  </si>
  <si>
    <t>Caudales de Colombia S.AS. E.S.P., requiere contratar el mantenimiento y adecuación de las instalaciones de la empresa ubicadas en la Calle 121 # 48-72 de la ciudad de Bogotá D.C., de acuerdo a las especificaciones definidas en la invitación directa y la propuesta presentada por el Contratista la cual hace parte integral de la presente orden.</t>
  </si>
  <si>
    <t>CA-50-2019</t>
  </si>
  <si>
    <t xml:space="preserve">Mediante el presente contrato DAVINCI se obliga con el CLIENTE a permitir el uso de la Licencia mundial, no exclusiva, no transferible, de G SUITE BUSINESS como parte de un modelo de Software como Servicio (Software as a Service - SaaS), a cambio del pago de los productos y servicios que se describen en el presente contrato. Este Contrato incluye todas las aplicaciones y servicios disponibles según la versión contratada de G SUITE, las actualizaciones y nuevas versiones así como el servicio de mantenimiento y soporte del software, conforme se indica en el Acuerdo de Nivel de Servicio (SLA) de Google disponible en el siguiente enlace: https://gsuite.google.com/intl/es/terms/sla.html, el cual forma parte integral del presente contrato como anexo del mismo. G Suite Business será utilizado por EL CLIENTE como herramienta de usuario final. </t>
  </si>
  <si>
    <t>CA-51-2019</t>
  </si>
  <si>
    <t>Caudales de Colombia requiere contratar el servicio de actividad de integración de fin de año para los trabajadores de la Empresa, Actividades en parques de atracciones, parques temáticos y servicio de restaurante, de acuerdo con las condiciones establecidas por la empresa y la propuesta presentada por le Contratista la cual hace parte integral de esta orden.</t>
  </si>
  <si>
    <t>ECOPARQUE MAKUTE S.A.S</t>
  </si>
  <si>
    <t>CA-52-2019</t>
  </si>
  <si>
    <t>Caudales de Colombia requiere la compra de quince (15) bonos de regalo en presentación de tarjeta de consumo por valor cada uno de cien mil pesos m/cte ($100.000), de acuerdo con las especificaciones establecidas por la empresa y la propuesta presentada por el Vendedor la cual hace parte integral de esta orden</t>
  </si>
  <si>
    <t>CENCOSUD COLMBIA S.A</t>
  </si>
  <si>
    <t>CA-53-2019</t>
  </si>
  <si>
    <t>Caudales de Colombia SAS E.S.P requiere contratar el servicio de transporte para dieciocho (18) pasajeros trayecto ida Bogotá D.C- Vereda dos Caminos 2 km antes de La Mesa, y regreso Vereda dos Caminos 2 km antes de La Mesa a Bogotá D.C., de acuerdo con las condiciones establecidas por la empresa y la propuesta presentada por el Contratista la cual hace parte integral de esta orden.</t>
  </si>
  <si>
    <t>TRANSCOLTUR SAS</t>
  </si>
  <si>
    <t>CA-54-2019</t>
  </si>
  <si>
    <t>Caudales de Colombia SAS E.S.P requiere contratar el servicio de auditoria de certificación del Sistema de Gestión Ambiental, bajo los requisitos de la norma ISO 14001:2015 y los requisitos legales aplicables, de acuerdo con las condiciones establecidas por la empresa y la propuesta presentada por el Contratista la cual hace parte integral de esta orden.</t>
  </si>
  <si>
    <t>CA-55-2019</t>
  </si>
  <si>
    <t>El VENDEDOR se obliga para con EL COMPRADOR a entregar a título de venta cinco (5) discos duros externos y nueve (9) memorias RAM para mejorar la infraestructura tecnológica de la empresa.</t>
  </si>
  <si>
    <t>CA-56-2019</t>
  </si>
  <si>
    <t>Prestación de servicios de inspector topógrafo para el apoyo técnico en obras, interventorías y consultorías que desarrolle Caudales de Colombia SAS E.S.P</t>
  </si>
  <si>
    <t>MARIO ALEJANDRO PULIDO SANDOVAL</t>
  </si>
  <si>
    <t>COMPRAVENTA</t>
  </si>
  <si>
    <t>OBRA</t>
  </si>
  <si>
    <t>CORRETAJE O INTERMEDIACION DE SEGUROS</t>
  </si>
  <si>
    <t>SUMINISTRO</t>
  </si>
  <si>
    <t>ARRENDAMIENTO DE BIENES MUEBLES</t>
  </si>
  <si>
    <t>CONSULTORIA</t>
  </si>
  <si>
    <t>ANGELICA MALDONADO</t>
  </si>
  <si>
    <t>KAREN ZULUAGA</t>
  </si>
  <si>
    <t>PAOLA ARIAS</t>
  </si>
  <si>
    <t>ESTEBAN HUERTAS</t>
  </si>
  <si>
    <t>MARIA DEL ROSARIO</t>
  </si>
  <si>
    <t>DIANA URREGO</t>
  </si>
  <si>
    <t>JORGE NAVARRETE</t>
  </si>
  <si>
    <t>BEATRIZ GARCIA</t>
  </si>
  <si>
    <t>PRORROGA N°4</t>
  </si>
  <si>
    <t>PRORROGA N°5</t>
  </si>
  <si>
    <t>6 MESES</t>
  </si>
  <si>
    <t>5 MESES Y 14 DÍAS CALENDARIO</t>
  </si>
  <si>
    <t>1 MES</t>
  </si>
  <si>
    <t>4 MESES Y 15 DIAS CALENDARIO</t>
  </si>
  <si>
    <t>5 MESES</t>
  </si>
  <si>
    <t>10 MESES</t>
  </si>
  <si>
    <t>8 DÍAS CALENDARIO</t>
  </si>
  <si>
    <t>2 MESES Y 15 DIAS CALENDARIO</t>
  </si>
  <si>
    <t>2 MESES</t>
  </si>
  <si>
    <t>3 MESES</t>
  </si>
  <si>
    <t>4 MESES</t>
  </si>
  <si>
    <t>15 DIAS CALENDARIO</t>
  </si>
  <si>
    <t>30 DIAS CALENDARIO</t>
  </si>
  <si>
    <t>3 DIAS CALENDARIO</t>
  </si>
  <si>
    <t>NA</t>
  </si>
  <si>
    <t>ACTA DE TERMINACIÓN</t>
  </si>
  <si>
    <t>ACTA DE LIQUIDACIÓN / RECIBO A SATISFACCION</t>
  </si>
  <si>
    <t>ORDEN DE SERVICIO</t>
  </si>
  <si>
    <t>AF-56</t>
  </si>
  <si>
    <t>CEP-CA-011-2019</t>
  </si>
  <si>
    <t>12 MESES</t>
  </si>
  <si>
    <t>N/A</t>
  </si>
  <si>
    <t>CEP-CA-13-2019</t>
  </si>
  <si>
    <t>36 MESES Y 14 DIAS</t>
  </si>
  <si>
    <t>CIERRE</t>
  </si>
  <si>
    <t>VENCIMIENTO GARANTIAS</t>
  </si>
  <si>
    <t>ACTA DE CIERRE EXPEDIENTE</t>
  </si>
  <si>
    <t>PC-48</t>
  </si>
  <si>
    <t>CEP-CA-010-2019</t>
  </si>
  <si>
    <t>4 DIAS</t>
  </si>
  <si>
    <t>CEP-CA-012-2019</t>
  </si>
  <si>
    <t>RH-6</t>
  </si>
  <si>
    <t>CEP-CA-015-2019</t>
  </si>
  <si>
    <t>2 DIAS</t>
  </si>
  <si>
    <t>NESTOR MAURICIO TORRES TRUJILLO</t>
  </si>
  <si>
    <t>CLAUDIA LILIANA GUERRERO TARAZONA</t>
  </si>
  <si>
    <t>CEP-CA-017-2019</t>
  </si>
  <si>
    <t>2 MESES Y 14 DIAS</t>
  </si>
  <si>
    <t>CEP-CA-009-2018</t>
  </si>
  <si>
    <t>20 DIAS CALENDARIO</t>
  </si>
  <si>
    <t xml:space="preserve">MODIFICA FORMA DE PAGO Y GARANTIAS CONTRACTUALES </t>
  </si>
  <si>
    <t>EXPERIENCIA CORPORATIVA INTERNACIONAL PRACTICA LTDA</t>
  </si>
  <si>
    <t>CEP-CA-016-2019</t>
  </si>
  <si>
    <t>2 DIAS HABILES</t>
  </si>
  <si>
    <t xml:space="preserve">JUAN MANUEL LEON QUINTERO - LEON &amp; LEON ASOCIADOS </t>
  </si>
  <si>
    <t>CEP-CA-020-2019</t>
  </si>
  <si>
    <t>17/01/2019
02/12/2019
03/07/2020
07/09/2020
21/09/2021</t>
  </si>
  <si>
    <t>04/02/2019
02/12/2019
03/07/2020
07/09/2020</t>
  </si>
  <si>
    <t>MODIFICA FORMA DE PAGO</t>
  </si>
  <si>
    <t>27 MESES Y 15 DIAS CALENDARIO</t>
  </si>
  <si>
    <t>CEP-CA-021-2019</t>
  </si>
  <si>
    <t>11/02/2019
02/12/2019
13/01/2020</t>
  </si>
  <si>
    <t>N° POLIZA</t>
  </si>
  <si>
    <t>FECHA DE  APROBACIÓN</t>
  </si>
  <si>
    <t>14-47-101004690
CUMPLIMIENTO</t>
  </si>
  <si>
    <t>16/01/2019 - Suscripcion
13/02/2019 - Acta Inicio
10/03/2020 - Prorrg 1
30/07/2020 - Prorrg 2
28/12/2020 - Prorrg 3
19/02/2021 - Adicion 1
06/06/2021 - Prorrg 4
24/09/2021 - Adicion 2
31/12/2021 - Prorrg 5</t>
  </si>
  <si>
    <t>14-45-101052560
CUMPLIMIENTO - CALIDAD DEL SERVICIO - SALARIOS Y P. SOCIALES -
BUEN MANEJO DEL ANTICIPO:
14-40-101028069
RCE</t>
  </si>
  <si>
    <t>15/02/2019 - Suscripcion
22/02/2019 - Otrosi 1
26/02/2019 - Acta Inicio</t>
  </si>
  <si>
    <t>15-45-101101209
CUMPLIMIENTO</t>
  </si>
  <si>
    <t>15/02/2019 - Suscripcion
19/03/2019 - Acta Inicio
10/12/2019 - Otrosi 1
28/01/2020 - Prorrg 1
16/06/2020 - Prorrg 2
03/12/2020 - Prorrg 3</t>
  </si>
  <si>
    <t>SALDO A LIBERAR</t>
  </si>
  <si>
    <t>VALOR EJECUTADO DEL CONTRATO</t>
  </si>
  <si>
    <t>21-45-101267072
CUMPLIMIENTO</t>
  </si>
  <si>
    <t>15/02/2019 - Suscripcion
25/10/2019 - Suspensión y reinicio</t>
  </si>
  <si>
    <t>CEP-CA-022-2019</t>
  </si>
  <si>
    <t>22 MESES Y 8 DIAS CALENDARIO</t>
  </si>
  <si>
    <t>PORTATIL S.A.S - VERTICAL IT</t>
  </si>
  <si>
    <t>CEP-CA-018-2019</t>
  </si>
  <si>
    <t>SISTEMAS DE INFORMACIÓN EMPRESARIAL - SIESA S.A</t>
  </si>
  <si>
    <t>CEP-CA-026-2019</t>
  </si>
  <si>
    <t>JORGE ELIECER LOZANO SALAVARRIETA</t>
  </si>
  <si>
    <t>IS-21</t>
  </si>
  <si>
    <t>CEP-CA-024-2019</t>
  </si>
  <si>
    <t>5 DIAS HABILES</t>
  </si>
  <si>
    <t>CEP-CA-023-2019</t>
  </si>
  <si>
    <t>AF-17</t>
  </si>
  <si>
    <t>CEP-CA-31-2019</t>
  </si>
  <si>
    <t>KEY MARKET S.A.S - EN REORGANIZACION</t>
  </si>
  <si>
    <t>CEP-CA-027-2019</t>
  </si>
  <si>
    <t>42-45-101039793
CUMPLIMIENTO</t>
  </si>
  <si>
    <t>xx/xx/xxxx - Suscripcion
30/03/2020 - Adicion y Prorrg 1</t>
  </si>
  <si>
    <t>13 MESES</t>
  </si>
  <si>
    <t>CEP-CA-032-2019</t>
  </si>
  <si>
    <t>14-47-101005434
CUMPLIMIENTO</t>
  </si>
  <si>
    <t>01/04/2019 - Suscripcion</t>
  </si>
  <si>
    <t>CEP-CA-028-2019</t>
  </si>
  <si>
    <t>20 DIAS HABILES</t>
  </si>
  <si>
    <t>GA-15-2013</t>
  </si>
  <si>
    <t>Realizar la representación judicial para iniciar la acción de nulidad y restablecimiento del derecho de Hydros Melgar S EN C.A ESP, contra la decisión de la Superintendencia de Servicios Publicos contenida en la Resolución SSPD 20124400045165 del 2013-11-08.</t>
  </si>
  <si>
    <t>CA-15-2018</t>
  </si>
  <si>
    <t>CA-23-2015</t>
  </si>
  <si>
    <t>SAUL RUIZ RUIZ</t>
  </si>
  <si>
    <t>CEP-CA-095-2014</t>
  </si>
  <si>
    <t>Hasta culminar la accion administrativa</t>
  </si>
  <si>
    <t>Prestar el servicio ID000CI1028793 ancho de banda asociado a la cuenta No. 12051007615 para Caudales de Colombia S.A., en Bogotá departamento de Cundinamarca</t>
  </si>
  <si>
    <t>EMPRESA DE TELECOMUNICACIONES DE BOGOTÁ SA ESP - ETB</t>
  </si>
  <si>
    <t>CEP-CA-052-2015</t>
  </si>
  <si>
    <t>ADICIÓN Nº 4</t>
  </si>
  <si>
    <t>ADICIÓN Nº 5</t>
  </si>
  <si>
    <t>ADICIÓN Nº 6</t>
  </si>
  <si>
    <t>18 MESES</t>
  </si>
  <si>
    <t>PRORROGA N°6</t>
  </si>
  <si>
    <t>96 MESES</t>
  </si>
  <si>
    <t>ESTADO</t>
  </si>
  <si>
    <t>-</t>
  </si>
  <si>
    <t>FECHA DE FINALIZACIÓN FINAL</t>
  </si>
  <si>
    <t>CA-28-2016</t>
  </si>
  <si>
    <t>Prestar el servicio de monitoreo de alarma vía línea telefónica con respaldo GPRS, reacción motorizada y mantenimiento preventivo de los equipos y sistemas de intrusión en las instalaciones de Caudales de Colombia S.A.S E.S.P ubicadas en la calle 121 Nº 48-72 en la ciudad de Bogotá D.C</t>
  </si>
  <si>
    <t>TELESENTINEL LIMITADA</t>
  </si>
  <si>
    <t>CEP-CA-037-2016</t>
  </si>
  <si>
    <t>24 MESES</t>
  </si>
  <si>
    <t>ADICIÓN Nº 7</t>
  </si>
  <si>
    <t>Prestar el servicio de representación legal y defensa técnica, dentro del proceso de agotamiento de la vía gubernativa adelantado ante la jurisdicción de la corporación Autónoma Regional de Cundinamarca – CAR; y realizar la oposición al cobro de la factura TRET No. 3637, impuesta a la sociedad Caudales de Colombia S.A.S E.S.P, como deudor solidario de la sociedad Hydros Chía S en C.A E.S.P. así como la representación y defensa técnico legal atinente a la jurisdicción de lo Contencioso Administrativa, mediante el ejercicio y la ejecución del medio de control de nulidad y restablecimiento del derecho que propenda por la revocatoria del acto administrativo que condene al pago solidario de la factura en mención y lo deje sin efectos por medio de la revocatoria del mismo.</t>
  </si>
  <si>
    <t>CEP-CA-025-2018</t>
  </si>
  <si>
    <t>12-45-101063639
CUMPLIMIENTO</t>
  </si>
  <si>
    <t>18/07/2018 - Suscripcion
XX/XX/XXXX - Acta Inicio
09/09/2019 - Prorrg 1
XX/XX/XXXX - Prorrg 2
06/07/2020 - Prorrg 3
01/12/2020 - Prorrg 4
04/06/2021 - Prorrg 5
26/11/2021 - Prorrg 6</t>
  </si>
  <si>
    <t>5 MESES Y 22 DIAS</t>
  </si>
  <si>
    <t>7 MESES</t>
  </si>
  <si>
    <t>Liquidado</t>
  </si>
  <si>
    <t>CONTROL DE CONTRATACION / CONTROL DE CONTRATACION / CONTROL DE CONTRATACION / CONTROL DE CONTRATACION/ CONTROL DE CONTRATACION / CONTROL DE CONTRATACION / CONTROL DE CONTRATACION / CONTROL DE CONTRATACION / CONTROL DE CONTRATACION / CONTROL DE CONTRATACION / CONTROL DE CONTRATACION / CONTROL DE CONTRATACION / CONTROL DE CONTRATACION / CONTROL DE CONTRATACION / CONTROL DE CONTRATACION / CONTROL DE CONTRATACION / CONTROL DE CONTRATACION</t>
  </si>
  <si>
    <t>01/02/2016
22/11/2017
27/07/2020
07/09/2020
21/09/2021</t>
  </si>
  <si>
    <t>09/07/2018
02/12/2019
03/07/2020
07/09/2020
21/09/2021</t>
  </si>
  <si>
    <t>Por Liquidar</t>
  </si>
  <si>
    <t>CEP-CA-034-2019</t>
  </si>
  <si>
    <t>IS-28</t>
  </si>
  <si>
    <t>21-45-101271594
CUMPLIMIENTO</t>
  </si>
  <si>
    <t>23/04/2019 - Suscripcion</t>
  </si>
  <si>
    <t>20 MESES Y 15 DIAS CALENDARIO</t>
  </si>
  <si>
    <t xml:space="preserve">Falta aprobacion de polizas con prorroga para determinar vencimiento de garantias </t>
  </si>
  <si>
    <t>IS-19</t>
  </si>
  <si>
    <t>CEP-CA-035-2019</t>
  </si>
  <si>
    <t>3 DIAS HABILES</t>
  </si>
  <si>
    <t>CEP-CA-038-2019</t>
  </si>
  <si>
    <t>10/05/2019
23/09/2019</t>
  </si>
  <si>
    <t>21-45-101272881
CUMPLIMIENTO</t>
  </si>
  <si>
    <t>10/05/2019 - Suscripcion
19/06/2019 - Acta Inicio
18/11/2019 - Adicion y Prorrg 1</t>
  </si>
  <si>
    <t>8 MESES</t>
  </si>
  <si>
    <t>CEP-CA-039-2019</t>
  </si>
  <si>
    <t>7 MESES Y 24 DIAS CALENDARIO</t>
  </si>
  <si>
    <t>16 MESES Y 24 DIAS CALENDARIO</t>
  </si>
  <si>
    <t>CEP-CA-036-2019</t>
  </si>
  <si>
    <t>CEP-CA-040-2019</t>
  </si>
  <si>
    <t>21-45-101272894
CUMPLIMIENTO</t>
  </si>
  <si>
    <t>10/05/2019 - Suscripcion</t>
  </si>
  <si>
    <t>1 MES Y 4 DIAS CALENDARIO</t>
  </si>
  <si>
    <t>CEP-CA-042-2019</t>
  </si>
  <si>
    <t>16/05/2019
24/05/2019</t>
  </si>
  <si>
    <t>21-45-101273358
CUMPLIMIENTO</t>
  </si>
  <si>
    <t>16/05/2019 - Suscripcion
31/05/2019 - Acta Inicio</t>
  </si>
  <si>
    <t>4 MESES Y 4 DIAS CALENDARIO</t>
  </si>
  <si>
    <t>CEP-CA-041-2019</t>
  </si>
  <si>
    <t>21-45-101273618
CUMPLIMIENTO</t>
  </si>
  <si>
    <t>20/05/2019 - Suscripcion
17/06/2019 - Acta Inicio
26/07/2019 - Prorrg 1</t>
  </si>
  <si>
    <t>CEP-CA-043-2019</t>
  </si>
  <si>
    <t>21/05/2019
03/11/2020</t>
  </si>
  <si>
    <t>21-45-101273673
CUMPLIMIENTO</t>
  </si>
  <si>
    <t>21/05/2019 - Suscripcion
06/06/2019 - Acta Inicio</t>
  </si>
  <si>
    <t>CEP-CA-046-2019</t>
  </si>
  <si>
    <t>23/05/2019
27/03/2020
27/04/2020
03/11/2020</t>
  </si>
  <si>
    <t>21-45-101273887
CUMPLIMIENTO</t>
  </si>
  <si>
    <t>23/05/2019 - Suscripcion
06/06/2019 - Acta Inicio
13/01/2020 - Reinicio y Prorrg 1
06/02/2020 - Prorrg 2
01/06/2020 - Suspensión 2, 3 y Reinicio
09/06/2020 - Adicion 1
05/08/2020 - Suspension 4</t>
  </si>
  <si>
    <t>14/042020</t>
  </si>
  <si>
    <t>REINICIO N°4</t>
  </si>
  <si>
    <t>SUSPENSIÒN N°4</t>
  </si>
  <si>
    <t>1 MES Y 9 DIAS CALENDARIO</t>
  </si>
  <si>
    <t>16 MESES Y 6 DIAS CALENDARIO</t>
  </si>
  <si>
    <t>CEP-CA-044-2019</t>
  </si>
  <si>
    <t>24/05/2019
27/03/2020
27/04/2020</t>
  </si>
  <si>
    <t>21-45-10-1273919
CUMPLIMIENTO</t>
  </si>
  <si>
    <t>25/05/2019 - Suscripcion
11/07/2019 - Acta Inicio
07/01/2020 - Adicion 1 y Prorrg 1
22/05/2020 - Suspension 1, 2 y Reinicios
11/06/2020 - Adicion 2 y Prorrg 2</t>
  </si>
  <si>
    <t>17 MESES</t>
  </si>
  <si>
    <t>RH-06</t>
  </si>
  <si>
    <t>CEP-CA-049-2019</t>
  </si>
  <si>
    <t>CEP-CA-045-2019</t>
  </si>
  <si>
    <t>28/05/2019
02/12/2019
03/07/2020
07/09/2020
21/09/2021</t>
  </si>
  <si>
    <t>15-45-101104379
CUMPLIMIENTO</t>
  </si>
  <si>
    <t>AF-17 / AF-16</t>
  </si>
  <si>
    <t>CEP-CA-047-2019</t>
  </si>
  <si>
    <t>20 MESES</t>
  </si>
  <si>
    <t>CAJA DE COMPENSACION FAMILIAR COMPENSAR</t>
  </si>
  <si>
    <t>RH-5</t>
  </si>
  <si>
    <t>CEP-CA-050-2019</t>
  </si>
  <si>
    <t>CEP-CA-052-2019</t>
  </si>
  <si>
    <t>13/06/2019
27/03/2020
27/04/2020</t>
  </si>
  <si>
    <t>21-45-101275458
CUMPLIMIENTO</t>
  </si>
  <si>
    <t>13/06/2019 - Suscripsion
13/01/2020 - Prorrg 1
15/05/2020 - Reinicio
24/08/2020 - Prorrg 3</t>
  </si>
  <si>
    <t>1MES Y 23 DIAS CALENDARIO</t>
  </si>
  <si>
    <t>13 MESES Y 23 DIAS CALENDARIO</t>
  </si>
  <si>
    <t>CEP-CA-054-2019</t>
  </si>
  <si>
    <t>CEP-CA-051-2019</t>
  </si>
  <si>
    <t>13/06/2019
27/03/2020
27/04/2020
03/11/2020</t>
  </si>
  <si>
    <t>12-45-101070636
CUMPLIMIENTO</t>
  </si>
  <si>
    <t>13/06/2019 - Suscripsion
22/05/2020 - Acta Inicio
21/01/2020 - Adicion y Prorrg 1
24/02/2020 - Adicion y Prorrg 2
26/08/2020 - Prorrg 3</t>
  </si>
  <si>
    <t>CEP-CA-058-2019</t>
  </si>
  <si>
    <t>19/06/2019
02/12/2019</t>
  </si>
  <si>
    <t>21-45-101275921
CUMPLIMIENTO</t>
  </si>
  <si>
    <t>19/06/2019 - Suscripsion
05/07/2019 - Acta Inicio
28/11/2019 - Adicion y Prorrg 1</t>
  </si>
  <si>
    <t>CEP-CA-056-2019</t>
  </si>
  <si>
    <t>IS-2</t>
  </si>
  <si>
    <t>CEP-CA-057-2019</t>
  </si>
  <si>
    <t>IS-04</t>
  </si>
  <si>
    <t>CEP-CA-062-2019</t>
  </si>
  <si>
    <t>CEP-CA-063-2019</t>
  </si>
  <si>
    <t>03/07/2019
02/12/2019
03/07/2020</t>
  </si>
  <si>
    <t>15-45-101105389
CUMPLIMIENTO</t>
  </si>
  <si>
    <t>03/07/2019 - Suscripsion
28/01/2020 - Prorrg 1
15/05/2020 - Adicion 2</t>
  </si>
  <si>
    <t>7 MESES Y 27 DIAS CALENDARIO</t>
  </si>
  <si>
    <t>15 MESES Y 27 DIAS CALENDARIO</t>
  </si>
  <si>
    <t>CEP-CA-055-2019</t>
  </si>
  <si>
    <t>21-45-101276691
CUMPLIMIENTO - CALIDAD DEL SERVICIO - SALARIOS Y P. SOCIALES -</t>
  </si>
  <si>
    <t>03/07/2019 - Suscripsion
31/07/2019 - Acta Inicio</t>
  </si>
  <si>
    <t>4 MESES Y 24 DIAS CALENDARIO</t>
  </si>
  <si>
    <t>AF-74</t>
  </si>
  <si>
    <t>CEP-CA-060-2019</t>
  </si>
  <si>
    <t>RH-9</t>
  </si>
  <si>
    <t>CEP-CA-053-2019</t>
  </si>
  <si>
    <t>CEP-CA-019-2019</t>
  </si>
  <si>
    <t>21-45-101278659
CUMPLIMIENTO</t>
  </si>
  <si>
    <t>08/08/2019 - Suscripsion
28/08/2020 - Adicion 1
19/11/2020 - Adicion 2
xx/xx/xxxx - Prorrg 1 
xx/xx/xxxx - Prorrg 2</t>
  </si>
  <si>
    <t>16 MESES</t>
  </si>
  <si>
    <t>CEP-CA-065-2019</t>
  </si>
  <si>
    <t>21-47-101005257
CUMPLIMIENTO</t>
  </si>
  <si>
    <t>17/09/2019 - Suscripsion
03/10/2019 - Acta Inicio</t>
  </si>
  <si>
    <t>5 DIAS CALENDARIO</t>
  </si>
  <si>
    <t>AF-23</t>
  </si>
  <si>
    <t>CEP-CA-074-2019</t>
  </si>
  <si>
    <t>CEP-CA-071-2019</t>
  </si>
  <si>
    <t>RH-08</t>
  </si>
  <si>
    <t>CEP-CA-077-2019</t>
  </si>
  <si>
    <t>1 DIA HABIL</t>
  </si>
  <si>
    <t>CEP-CA-076-2018</t>
  </si>
  <si>
    <t>CEP-CA-078-2019</t>
  </si>
  <si>
    <t>PC-49</t>
  </si>
  <si>
    <t>CEP-CA-082-2019</t>
  </si>
  <si>
    <t>29/11/2019
31/01/2020</t>
  </si>
  <si>
    <t>IS-02</t>
  </si>
  <si>
    <t>CEP-CA-080-2019</t>
  </si>
  <si>
    <t>4 DIAS HABILES</t>
  </si>
  <si>
    <t>CEP-CA-086-2019</t>
  </si>
  <si>
    <t>21-45-101293065
CUMPLIMIENTO</t>
  </si>
  <si>
    <t>07/01/2020 - Suscripsion
08/01/2020 - Acta Inicio</t>
  </si>
  <si>
    <t>7 DIAS CALENDARIO</t>
  </si>
  <si>
    <t>CA-01-2020</t>
  </si>
  <si>
    <t>Prestación del servicio de aseo y cafetería en las instalaciones de la empresa, bajo el esquema de proveeduría Outsourcing que incluya la provisión del recurso humano capacitado para la ejecución de las actividades propias de este servicio, de acuerdo con las condiciones suministradas por la empresa y la propuesta presentada por el contratista, la cual hace parte integral del presente contrato.</t>
  </si>
  <si>
    <t>CA-02-2020</t>
  </si>
  <si>
    <t xml:space="preserve">Caudales de Colombia S.A.S. E.S.P. requiere contratar el servicio de calibración en sitio para un Macromedidor de dos (2) pulgadas situado en el Conjunto Arboretto Bosque Residencial en el municipio de la Calera Cundinamarca, de acuerdo con las condiciones suministradas por la empresa en la invitación y la propuesta presentada por el contratista, la cual hace parte integral de la presente orden. </t>
  </si>
  <si>
    <t>CA-03-2020</t>
  </si>
  <si>
    <t xml:space="preserve">Entregar a título de venta equipos de cómputo según las especificaciones técnicas definidas en el alcance </t>
  </si>
  <si>
    <t>HYDROS MOSQUERA S EN C.A E.S.P</t>
  </si>
  <si>
    <t>CA-04-2020</t>
  </si>
  <si>
    <t>Prestar sus servicios profesionales como abogado para la sustanciación, análisis, apoyo jurídico, asesoría jurídica con la emisión de conceptos, en el ámbito administrativo y/o judicial en los asuntos que se requieran con ocasión al ejercicio del objeto social de Caudales de Colombia S.A.S E.S.P y de sus empresas administradas.</t>
  </si>
  <si>
    <t>CA-05-2020</t>
  </si>
  <si>
    <t>ENRIQUE MARÍN PEÑA</t>
  </si>
  <si>
    <t>CA-06-2020</t>
  </si>
  <si>
    <t>Caudales de Colombia S.A.S E.S.P, previa invitación de la Asociación Nacional de Empresas de Servicios Públicos y Comunicaciones –ANDESCO, asociación de la cual es miembro afiliado, ha determinado contratar el servicio de inscripción y participación de un (1) empleado administrativo de la Empresa para el 18º Seminario de Actualización Tributaria, Financiera y Contable, los días 27 y 28 de febrero de 2020.</t>
  </si>
  <si>
    <t>ANDESCO</t>
  </si>
  <si>
    <t>CA-07-2020</t>
  </si>
  <si>
    <t>MARTIN NICOLAS HIGUERA VELANDIA</t>
  </si>
  <si>
    <t>CA-08-2020</t>
  </si>
  <si>
    <t xml:space="preserve">Prestar el servicio de seguimiento a los procesos judiciales en los que hace parte Caudales de Colombia S.A.S E.S.P y sus empresas administradas y demás actividades que la atención a dichos procesos amerite, de acuerdo con las condiciones establecidas por la empresa y la propuesta presentada por el contratista la cual hace parte integral del presente contrato. </t>
  </si>
  <si>
    <t>LITIGAR PUNTO COM S.A.S.</t>
  </si>
  <si>
    <t>CA-09-2020</t>
  </si>
  <si>
    <t>Prestación de servicios profesionales en salud ocupacional y seguridad en el trabajo para las actividades requeridas en desarrollo del SG-SST de Caudales de Colombia S.A.S. E.S.P, y el apoyo en obras y/o interventorías y/o consultorías que desarrolle la Empresa en cumplimiento de sus obligaciones con sus clientes.</t>
  </si>
  <si>
    <t>AMPARO PARRADO</t>
  </si>
  <si>
    <t>CA-10-2020</t>
  </si>
  <si>
    <t>Prestar los servicios profesionales de asesoría económica y financiera a Caudales de Colombia SAS E.S.P, para presentar apelación ante el Juzgado Segundo Administrativo del Circuito de Zipaquirá, en virtud del trámite incidental de la sociedad Hydros Chía S en CA E.S.P, de acuerdo con las condiciones suministradas por la empresa en la invitación.</t>
  </si>
  <si>
    <t>CA-11-2020</t>
  </si>
  <si>
    <t>Prestar el servicio de soporte y mantenimiento de los módulos financieros y de nómina del software sistema uno 8.5 para Caudales de Colombia S.A.S E.S.P, de acuerdo con las condiciones establecidas por la empresa y la propuesta presentada por el contratista la cual hace parte integral de la presente orden.</t>
  </si>
  <si>
    <t>CA-12-2020</t>
  </si>
  <si>
    <t>Prestar el servicio de alquiler de un (1) equipo escáner con capacidad igual o superior a 7000 páginas diarias, para la digitalización de los documentos de la empresa y sus administradas, de acuerdo con las condiciones establecidas por la empresa y la oferta presentada por el contratista la cual hace parte integral de la presente orden.</t>
  </si>
  <si>
    <t>CA-13-2020</t>
  </si>
  <si>
    <t>Prestar los servicios a través del personal idóneo, para el soporte y mantenimiento de la administración web e intranet de Caudales de Colombia SAS E.S.P</t>
  </si>
  <si>
    <t>J&amp;M SOLUCIONES LTDA</t>
  </si>
  <si>
    <t>CA-14-2020</t>
  </si>
  <si>
    <t>Prestación del servicio de Auditoria de Segundo Seguimiento y Ampliación del Alcance, del Sistema de Gestión Integrado de Caudales de Colombia S.A.S. E.S.P., bajo la norma ISO 9001:2015, de acuerdo con las condiciones establecidas por la empresa y la oferta presentada por El Contratista.</t>
  </si>
  <si>
    <t>TUV RHEINLAND COLOMBIA S.A.S</t>
  </si>
  <si>
    <t>CA-15-2020</t>
  </si>
  <si>
    <t>Prestación de servicios profesionales en la búsqueda de licitaciones y adelantar la gestión comercial para las actividades requeridas que adelanta la Empresa, para la consecución de nuevos negocios.</t>
  </si>
  <si>
    <t>CINDY LORENA CAICEDO SANTAMARIA</t>
  </si>
  <si>
    <t>CA-16-2020</t>
  </si>
  <si>
    <t>Definir las estrategias jurídicas claras que determinen el actuar de Caudales de Colombia S.A.S E.S.P frente a las vicisitudes derivadas de su ejercicio dentro de las sociedades administradas y la asesoría jurídica especializada en los diferentes asuntos de orden jurídico que requiera la Empresa.</t>
  </si>
  <si>
    <t>CA-17-2020</t>
  </si>
  <si>
    <t>Prestar los servicios de Revisoría Fiscal a Caudales de Colombia S.A.S E.S.P a través del personal idóneo</t>
  </si>
  <si>
    <t xml:space="preserve">TOWER CONSULTING WORLDWIDE S.A.S </t>
  </si>
  <si>
    <t>CA-18-2020</t>
  </si>
  <si>
    <t>Caudales de Colombia S.A.S E.S.P requiere contratar la renovación de una (1) licencia de AutoCAD LT Commercial Single-user Annual Subscription Renewal por un (1) año, para el desarrollo de las actividades operativas de la Empresa, de acuerdo con las condiciones establecidas por la entidad y la propuesta presentada por el vendedor la cual hace parte integral de la presente orden.</t>
  </si>
  <si>
    <t>XSYSTEM LTDA</t>
  </si>
  <si>
    <t>CA-19-2020</t>
  </si>
  <si>
    <t>Prestar los servicios profesionales a través del personal idóneo para el rediseño y programación de la página web de Caudales de Colombia S.A.S E.S.P., de acuerdo con las condiciones establecidas por la entidad y la propuesta presentada por el contratista la cual hace parte integral de la presente orden.</t>
  </si>
  <si>
    <t>E MARKETING SOLUTIONS S.A.S</t>
  </si>
  <si>
    <t>CA-20-2020</t>
  </si>
  <si>
    <t>Compra de los elementos de bioseguridad para los trabajadores, contratistas e instalaciones en general de Caudales de Colombia S.A.S. E.S.P, de acuerdo con las condiciones establecidas por la entidad y la propuesta presentada por el Vendedor la cual hace parte integral de la presente orden.</t>
  </si>
  <si>
    <t>LIDA MARIA MORALES DUQUE</t>
  </si>
  <si>
    <t>CA-21-2020</t>
  </si>
  <si>
    <t>Prestar los servicios profesionales para la elaboración del portafolio digital para Caudales de Colombia S.A.S E.S.P., de acuerdo con las condiciones establecidas por la entidad y la propuesta presentada por el contratista la cual hace parte integral de la presente orden.</t>
  </si>
  <si>
    <t>PABLO ANDRES SOLER PINZON</t>
  </si>
  <si>
    <t>CA-22-2020</t>
  </si>
  <si>
    <t>Suministrar en forma sucesiva y a precios unitarios de los elementos de dotación y protección personal para los trabajadores y contratistas de Caudales de Colombia S.A.S E.S.P., de acuerdo con las condiciones establecidas por la entidad y la propuesta presentada por el contratista la cual hace parte integral de la presente orden.</t>
  </si>
  <si>
    <t>PROVELOG S.A.S</t>
  </si>
  <si>
    <t>CA-23-2020</t>
  </si>
  <si>
    <t>Prestar el servicio de reparación de la UPS TRIPP-LITE 6Kva Modelo BP240V7RT3U de propiedad de CAUDALES DE COLOMBIA S.A.S E.S.P., y los insumos que se requieran de acuerdo al diagnóstico realizado, de acuerdo con las condiciones establecidas por la entidad.</t>
  </si>
  <si>
    <t>CA-24-2020</t>
  </si>
  <si>
    <t>Servicio de alquiler de un (1) equipo escáner con capacidad igual o superior a 7000 páginas diarias, para la digitalización de los documentos de Caudales de Colombia S.A.S E.S.P y sus empresas administradas, de acuerdo con las condiciones establecidas por la empresa y la oferta presentada por el contratista la cual hace parte integral de la presente orden.</t>
  </si>
  <si>
    <t>CA-25-2020</t>
  </si>
  <si>
    <t>Caudales de Colombia S.A.S E.S.P, previa invitación de la Asociación Colombiana de Ingeniería Sanitaria y Ambiental ACODAL, ha determinado contratar el servicio de inscripción y participación de un (1) empleado administrativo de la Empresa para el 63º Congreso Internacional Virtual de Agua, Saneamiento, Ambiente y Energías Renovables a realizarse los días 2,3 y 4 de septiembre extendido a 5 y 6.</t>
  </si>
  <si>
    <t>CA-26-2020</t>
  </si>
  <si>
    <t>Prestación de servicios profesionales para la auditoría de la política judicial y litigiosa de la empresa y la definición de las estrategias jurídicas claras que determinen el actuar de Caudales de Colombia S.A.S E.S.P frente a las vicisitudes derivadas del ejercicio de su objeto social y de las sociedades administradas, y la asesoría y representación judicial especializada en los diferentes asuntos de orden jurídico que requiera la empresa, de acuerdo a las condiciones establecidas por la empresa.</t>
  </si>
  <si>
    <t>CA-27-2020</t>
  </si>
  <si>
    <t xml:space="preserve">Prestación de servicios para el desarrollo y actualización del formato pre impreso de duplicado electrónico y duplicado web de la factura de cobro de servicio de acueducto del conjunto residencial Arboretto ubicado en el municipio de la Calera, Cundinamarca, a cargo de Caudales de Colombia S.A.S E.S.P, de acuerdo con las condiciones establecidas por la empresa. </t>
  </si>
  <si>
    <t>CA-28-2020</t>
  </si>
  <si>
    <t>Prestación de servicios profesionales para la instalación, configuración y restauración del motor de la base de datos Postgres SQL y configuraciones adicionales que se requieran para el correcto funcionamiento del software comercial Kagua operado por Caudales de Colombia S.A.S E.S.P., de acuerdo a las condiciones establecidas por la empresa.</t>
  </si>
  <si>
    <t>CA-29-2020</t>
  </si>
  <si>
    <t>Prestación del servicio de facturación electrónica para la emisión de documentos electrónicos (facturas, notas débito y notas crédito) para Caudales de Colombia S.A.S. E.S.P., teniendo en cuenta la descripción y especificaciones establecidas por la Empresa y la propuesta presentada por el contratista la cual hace parte integral del presente contrato.</t>
  </si>
  <si>
    <t xml:space="preserve"> F1 TOP POINT LTDA</t>
  </si>
  <si>
    <t>CA-30-2020</t>
  </si>
  <si>
    <t>Caudales de Colombia S.A.S E.S.P, previa invitación de la Asociación Nacional de Empresas de Servicios Públicos y Comunicaciones –ANDESCO, asociación de la cual es miembro afiliado, ha determinado contratar el servicio de inscripción y participación de un (1) trabajador de la Entidad en el 1º Congreso virtual, TIC y TV, los días  6,7, 8 y 9 de octubre de 2020.</t>
  </si>
  <si>
    <t>CA-31-2020</t>
  </si>
  <si>
    <t>Prestación de Servicios de Salud para la práctica de exámenes médicos periódicos y exámenes especializados de trabajo en alturas para los trabajadores de Caudales de Colombia S.A.S E.S.P, teniendo en cuenta la descripción y especificaciones establecidas por la Empresa y la propuesta presentada por el contratista la cual hace parte integral del presente contrato.</t>
  </si>
  <si>
    <t>COMPENSAR</t>
  </si>
  <si>
    <t>CA-32-2020</t>
  </si>
  <si>
    <t>Prestación de servicios para la elaboración del plan de acción de certificación de la norma ISO 14001:2015 para Caudales de Colombia S.A.S E.S.P y capacitación al personal en los requisitos de la norma auditables, de acuerdo con las condiciones establecidas por la Empresa.</t>
  </si>
  <si>
    <t>TRACKING CONSULTING S.A.S</t>
  </si>
  <si>
    <t>CA-33-2020</t>
  </si>
  <si>
    <t>Servicio de alquiler de un (1) equipo escáner con capacidad igual o superior a 3000 páginas diarias, para la digitalización de los documentos de Caudales de Colombia S.A.S E.S.P y sus empresas administradas.</t>
  </si>
  <si>
    <t>CA-34-2020</t>
  </si>
  <si>
    <t>Prestación de servicios profesionales para la estructuración de procesos de contratación y ofertas,  apoyo técnico y acompañamiento a la Gerencia General en la consecución de nuevos negocios, de acuerdo con las condiciones establecidas por la Empresa</t>
  </si>
  <si>
    <t>ANGELICA YINETH  ROMERO SALAZAR</t>
  </si>
  <si>
    <t>CA-35-2020</t>
  </si>
  <si>
    <t>Prestar el servicio de diagnóstico, revisión técnica y reparación de servidor LENOVO IBM SYSTEM X3650 de propiedad de Caudales de Colombia SAS E.S.P y los repuestos que se requieran para su correcto funcionamiento, de acuerdo con las condiciones establecidas por la Empresa y la oferta presentada por el contratista la cual hace parte integral del presente contrato</t>
  </si>
  <si>
    <t>CA-36-2020</t>
  </si>
  <si>
    <t>Prestación de servicios de auditoría de primer seguimiento al Sistema de Gestión Ambiental de la Empresa bajo la norma ISO 14001:2015, de acuerdo con las condiciones establecidas por la empresa y la oferta presentada por El Contratista la cual hace parte integral de esta orden.</t>
  </si>
  <si>
    <t>CA-37-2020</t>
  </si>
  <si>
    <t>Prestar los servicios profesionales para el diseño y elaboración de brochure plegable y presentación digital de Caudales de Colombia S.A.S E.S.P de acuerdo con las condiciones establecidas por la empresa y la propuesta presentada por El Contratista la cual hace parte integral del presente contrato.</t>
  </si>
  <si>
    <t>CA-38-2020</t>
  </si>
  <si>
    <t>Mantenimiento y adecuación de la sede de la empresa ubicada en la calle 121 N° 48-72 de Bogotá D.C, de acuerdo con las condiciones establecidas por la Empresa y la oferta presentada por el contratista la cual hace parte integral del presente contrato</t>
  </si>
  <si>
    <t>CA-39-2020</t>
  </si>
  <si>
    <t xml:space="preserve">Prestación de servicios profesionales en la búsqueda de licitaciones y adelantar la gestión comercial para las actividades que requiera la Empresa, en la consecución de nuevos negocios o proyectos. </t>
  </si>
  <si>
    <t>CA-40-2020</t>
  </si>
  <si>
    <t>Prestación de servicios de Topógrafo - Inspector para el apoyo técnico en obras, interventorías y consultorías que desarrolle Caudales de Colombia S.A.S E.S.P., de acuerdo con las condiciones establecidas por la Empresa.</t>
  </si>
  <si>
    <t>CA-41-2020</t>
  </si>
  <si>
    <t>Prestación de los servicios profesionales y especializados para el cargo de Director de interventoría y Especialista Hidráulico para el contrato número 1081-2020 suscrito entre Caudales de Colombia S.A.S E.S.P y EAAB., de acuerdo con las condiciones establecidas por la Empresa.</t>
  </si>
  <si>
    <t>CA-42-2020</t>
  </si>
  <si>
    <t>Servicios profesionales de asesoría tributaria en el proceso sancionatorio formulado por la oficina general de fiscalización de la subdirección de determinación de la Dirección Distrital de Impuestos de Bogotá – ICA Vigencia 2018.</t>
  </si>
  <si>
    <t>CA-43-2020</t>
  </si>
  <si>
    <t>Prestación del servicio de apoyo logístico y de sitio para realizar la actividad de integración de fin de año establecida dentro del programa de bienestar social de la entidad de la vigencia 2020, para los empleados de CAUDALES DE COLOMBIA S.A.S E.S.P</t>
  </si>
  <si>
    <t>BOLERA</t>
  </si>
  <si>
    <t>CA-44-2020</t>
  </si>
  <si>
    <t>Caudales de Colombia requiere la compra de quince (15) bonos de regalo en presentación de tarjeta de consumo por valor cada uno de cien mil pesos m/cte ($100.000).</t>
  </si>
  <si>
    <t>CA-45-2020</t>
  </si>
  <si>
    <t>Prestación de los servicios profesionales como apoyo jurídico para el contrato número 1081-2020 suscrito entre Caudales de Colombia S.A.S E.S.P y la EAAB., de acuerdo con las condiciones establecidas por la Entidad.</t>
  </si>
  <si>
    <t>LISIMACO VEGA QUIMBAY</t>
  </si>
  <si>
    <t>1 DIA</t>
  </si>
  <si>
    <t>6 MESES Y 15 DIAS CALENDARIO</t>
  </si>
  <si>
    <t>11 MESES</t>
  </si>
  <si>
    <t>6 DIAS CALENDARIO</t>
  </si>
  <si>
    <t>1 AÑO</t>
  </si>
  <si>
    <t>3 MESES Y 16 DIAS</t>
  </si>
  <si>
    <t>5 DÍAS CALENDARIO</t>
  </si>
  <si>
    <t>8 DIAS CALENDARIO</t>
  </si>
  <si>
    <t>1 MES Y 15 DIAS CALENDARIO</t>
  </si>
  <si>
    <t>28 DIAS CALENDARIO</t>
  </si>
  <si>
    <t>14 DIAS CALENDARIO</t>
  </si>
  <si>
    <t>2 MESES Y 15 DÍAS CALENDARIO</t>
  </si>
  <si>
    <t>YESID MUÑOZ</t>
  </si>
  <si>
    <t>MARIA ALEJANDRA</t>
  </si>
  <si>
    <t>CEP-CA-005-2020</t>
  </si>
  <si>
    <t>13/01/2020
15/01/2020</t>
  </si>
  <si>
    <t>21-45-101294081
CUMPLIMIENTO
SALARIOS Y P. SOCIALES</t>
  </si>
  <si>
    <r>
      <rPr>
        <u/>
        <sz val="10"/>
        <color theme="1"/>
        <rFont val="Arial Narrow"/>
        <family val="2"/>
      </rPr>
      <t>N°1</t>
    </r>
    <r>
      <rPr>
        <sz val="10"/>
        <color theme="1"/>
        <rFont val="Arial Narrow"/>
        <family val="2"/>
      </rPr>
      <t xml:space="preserve">: MODIFICA ALCANCE DEL OBJETO Y FORMA DE PAGO 
</t>
    </r>
    <r>
      <rPr>
        <u/>
        <sz val="10"/>
        <color theme="1"/>
        <rFont val="Arial Narrow"/>
        <family val="2"/>
      </rPr>
      <t>N°2</t>
    </r>
    <r>
      <rPr>
        <sz val="10"/>
        <color theme="1"/>
        <rFont val="Arial Narrow"/>
        <family val="2"/>
      </rPr>
      <t xml:space="preserve">: MODIFICA FORMA DE PAGO
</t>
    </r>
    <r>
      <rPr>
        <u/>
        <sz val="10"/>
        <color theme="1"/>
        <rFont val="Arial Narrow"/>
        <family val="2"/>
      </rPr>
      <t>N°3</t>
    </r>
    <r>
      <rPr>
        <sz val="10"/>
        <color theme="1"/>
        <rFont val="Arial Narrow"/>
        <family val="2"/>
      </rPr>
      <t xml:space="preserve">: MODIFICA ALCANCE DEL OBJETO Y FORMA DE PAGO   </t>
    </r>
  </si>
  <si>
    <t>17 MESES Y 28 DIAS</t>
  </si>
  <si>
    <t>20/01/2020 - Suscripsion
24/08/2020 - Suspension 1, 2, Reinicio 1 y Otrosi M. 1
11/03/2021 - Suspension 3. 4, Prorrg 1 a la Suspensión 4 y Reinico
23/07/2021 - Prorrog 1
01/10/2021 - Otrosi 3, Prorrg 2 y Adicion 1</t>
  </si>
  <si>
    <t>GT-59</t>
  </si>
  <si>
    <t>CEP-CA-007-2020</t>
  </si>
  <si>
    <t>IS-03</t>
  </si>
  <si>
    <t>CEP-CA-009-2020</t>
  </si>
  <si>
    <t>CEP-CA-008-2020</t>
  </si>
  <si>
    <t xml:space="preserve">23/01/2020
24/03/2020
27/04/2020
07/09/2020
</t>
  </si>
  <si>
    <t>21-45-101294408
CUMPLIMIENTO</t>
  </si>
  <si>
    <t>23/01/2020 - Suscripcion
29/01/2020 - Acta Inicio
27/05/2020 - Suspension 1, 2 y Reinicio
04/09/2020 - Adicion y Prorrg 1
28/12/2020 - Adicion y Prorrg 2</t>
  </si>
  <si>
    <t>24/01/2020
27/03/2020
27/04/2020</t>
  </si>
  <si>
    <t>21-45-101294526
CUMPLIMIENTO</t>
  </si>
  <si>
    <t>27/01/2020 - Suscripcion
05/02/2020 - Acta Inicio
27/05/2020 - Suspension 1, 2 y Reinicio</t>
  </si>
  <si>
    <t>CEP-CA-013-2020</t>
  </si>
  <si>
    <t>31/01/2020
27/03/2020
27/04/2020</t>
  </si>
  <si>
    <t>21-45-101295070
CUMPLIMIENTO</t>
  </si>
  <si>
    <t>03/02/2020 - Suscripcion
11/02/2020 - Acta Inicio
28/05/2020 - Suspension y Reinicio
30/07/2020 - Adicion y Prorrg 1
19/08/2020 - Adicion y Prorrg 2</t>
  </si>
  <si>
    <t>CEP-CA-014-2020</t>
  </si>
  <si>
    <t>03/02/2020
26/03/2020
28/05/2020</t>
  </si>
  <si>
    <t>18-45-101121151
CUMPLIMIENTO</t>
  </si>
  <si>
    <t>07/02/2020 - Suscripcion
17/06/2020 - Suspension 1, 2 y Reinicio
29/03/2021 - Adicion y Prorrg 1</t>
  </si>
  <si>
    <t>15 MESES</t>
  </si>
  <si>
    <t>CEP-CA-016-2020</t>
  </si>
  <si>
    <t>21-45-101295763
CUMPLIMIENTO</t>
  </si>
  <si>
    <t>12/02/2020 - Suscripcion
27/05/2020 - Suspension 1, 2 y Reinicio
27/08/2020 - Adicion y Prorrg 1
19/01/2021 - Adicion y Prorrg 2</t>
  </si>
  <si>
    <t>SG-47</t>
  </si>
  <si>
    <t>CEP-CA-022-2020</t>
  </si>
  <si>
    <t>CEP-CA-020-2020</t>
  </si>
  <si>
    <t>IS-26</t>
  </si>
  <si>
    <t>CEP-CA-021-2020</t>
  </si>
  <si>
    <t>CEP-CA-027-2020</t>
  </si>
  <si>
    <t>PC-50</t>
  </si>
  <si>
    <t>CEP-CA-026-2020</t>
  </si>
  <si>
    <t>2 MESES Y 5 DIAS HABILES</t>
  </si>
  <si>
    <t>CEP-CA-024-2020</t>
  </si>
  <si>
    <t>21-45-101296748
CUMPLIMIENTO</t>
  </si>
  <si>
    <t>24/02/2020 - Suscripcion
26/02/2020 - Acta Inicio
04/05/2020 - Adicion y Prorrg 1</t>
  </si>
  <si>
    <t>CEP-CA-029-2020</t>
  </si>
  <si>
    <t>16/03/2020
24/03/2020
27/04/2020</t>
  </si>
  <si>
    <t>15-45-101114249
CUMPLIMIENTO</t>
  </si>
  <si>
    <t>04/05/2020 - Acta Inicio
xx/xx/xxxx - Suspension 1, 2 y Reinicio</t>
  </si>
  <si>
    <t>3 MESES Y 15 DIAS CALENDARIO</t>
  </si>
  <si>
    <t>CEP-CA-033-2020</t>
  </si>
  <si>
    <t>15-45-101114957
CUMPLIMIENTO</t>
  </si>
  <si>
    <t>04/05/2020 - Suscripcion y Acta Inicio</t>
  </si>
  <si>
    <t>10 MESES Y 27 DIAS CALENDARIO</t>
  </si>
  <si>
    <t>CEP-CA-036-2020</t>
  </si>
  <si>
    <t>IS-37</t>
  </si>
  <si>
    <t>CEP-CA-041-2020</t>
  </si>
  <si>
    <t>1 MES Y 14 DIAS CALENDARIO</t>
  </si>
  <si>
    <t>RH-11 Y RH-12</t>
  </si>
  <si>
    <t>CEP-CA-044-2020</t>
  </si>
  <si>
    <t>GT-29</t>
  </si>
  <si>
    <t>CEP-CA-042-2020</t>
  </si>
  <si>
    <t>RH-10 Y RH-12</t>
  </si>
  <si>
    <t>CEP-CA-043-2020</t>
  </si>
  <si>
    <t>CEP-CA-023-2020</t>
  </si>
  <si>
    <t>IS-27</t>
  </si>
  <si>
    <t>CEP-CA-025-2020</t>
  </si>
  <si>
    <t>07/09/2020
21/09/2021</t>
  </si>
  <si>
    <t>15-45-101118469
CUMPLIMIENTO</t>
  </si>
  <si>
    <t xml:space="preserve">02/09/2020 - Suscripcion
29/09/2020 - Acta Inicio
23/09/2021 - Adicion y Prorrg 1
14/12/2021 - Adicion y Prorrg 2
</t>
  </si>
  <si>
    <t>HUGO JOCKNERY DURAN TICORA</t>
  </si>
  <si>
    <t>IGT-59</t>
  </si>
  <si>
    <t>CEP-CA-056-2020</t>
  </si>
  <si>
    <t>CEP-CA-059-2020</t>
  </si>
  <si>
    <t>CEP-CA-058-20120</t>
  </si>
  <si>
    <t>CEP-CA-062-2020</t>
  </si>
  <si>
    <t>RH-05</t>
  </si>
  <si>
    <t>CEP-CA-050-2020</t>
  </si>
  <si>
    <t>3 MESES Y 16 DIAS CALENDARIO</t>
  </si>
  <si>
    <t>CEP-CA-061-20120</t>
  </si>
  <si>
    <t>CEP-CA-063-2020</t>
  </si>
  <si>
    <t>CEP-CA-068-2020</t>
  </si>
  <si>
    <t>123826
CUMPLIMIENTO</t>
  </si>
  <si>
    <t>21/10/2020 - Suscripcion
27/01/2021 - Adicion y Prorrg 1
30/03/2021 - Adicion y Prorrg 2</t>
  </si>
  <si>
    <t>CEP-CA-064-2020</t>
  </si>
  <si>
    <t>PC-51</t>
  </si>
  <si>
    <t>CEP-CA-065-2020</t>
  </si>
  <si>
    <t>201/12/2020</t>
  </si>
  <si>
    <t>NATALIA GONZALEZ CARRILLO</t>
  </si>
  <si>
    <t>CEP-CA-070-2020</t>
  </si>
  <si>
    <t>HENRY MAURICIO JIMENEZ GONZALEZ</t>
  </si>
  <si>
    <t>CEP-CA-066-2020</t>
  </si>
  <si>
    <t>124288
CUMPLIMIENTO</t>
  </si>
  <si>
    <t>12/11/2020 - Suscripcion
25/11/2020 - Acta Inicio</t>
  </si>
  <si>
    <t>CEP-CA-069-2020</t>
  </si>
  <si>
    <t>123936
CUMPLIMIENTO</t>
  </si>
  <si>
    <t>27/10/2020 - Suscripcion
22/01/2021 - Adicion y Prorrg 1</t>
  </si>
  <si>
    <t>CEP-CA-071-2020</t>
  </si>
  <si>
    <t>124027
CUMPLIMIENTO</t>
  </si>
  <si>
    <t>03/11/2020 - Suscripcion
04/05/2021 - Adicion y Prorrg 1
22/07/2021 - Reinicio, Adicion 2, Otrosi 1</t>
  </si>
  <si>
    <r>
      <rPr>
        <u/>
        <sz val="10"/>
        <color theme="1"/>
        <rFont val="Arial Narrow"/>
        <family val="2"/>
      </rPr>
      <t>N°1</t>
    </r>
    <r>
      <rPr>
        <sz val="10"/>
        <color theme="1"/>
        <rFont val="Arial Narrow"/>
        <family val="2"/>
      </rPr>
      <t>: MODIFICA PLAZO Y LUGAR DE EJECUCION Y FORMA DE PAGO</t>
    </r>
    <r>
      <rPr>
        <u/>
        <sz val="10"/>
        <color theme="1"/>
        <rFont val="Arial Narrow"/>
        <family val="2"/>
      </rPr>
      <t/>
    </r>
  </si>
  <si>
    <t>CEP-CA-075-2020</t>
  </si>
  <si>
    <t>21-47-101009225
CUMPLIMIENTO</t>
  </si>
  <si>
    <t>24/11/2020 - Suscripcion
21/04/2021 - Adicion y Prorrg 1
12/08/2021 - Reinicio
14/12/2021 - Acta Terminacion</t>
  </si>
  <si>
    <t>SG-49</t>
  </si>
  <si>
    <t>CEP-CA-076-2020</t>
  </si>
  <si>
    <t>RH-09</t>
  </si>
  <si>
    <t>CEP-CA-079-2020</t>
  </si>
  <si>
    <r>
      <rPr>
        <u/>
        <sz val="10"/>
        <color theme="1"/>
        <rFont val="Arial Narrow"/>
        <family val="2"/>
      </rPr>
      <t>N°1</t>
    </r>
    <r>
      <rPr>
        <sz val="10"/>
        <color theme="1"/>
        <rFont val="Arial Narrow"/>
        <family val="2"/>
      </rPr>
      <t>: OTROSI ADICIONA ALCANCE DEL OBJETO</t>
    </r>
  </si>
  <si>
    <t>CEP-CA-078-2020</t>
  </si>
  <si>
    <t>CEP-CA-077-2020</t>
  </si>
  <si>
    <t>124996
CUMPLIMIENTO</t>
  </si>
  <si>
    <t>01/12/2020 - Suscrpcion
10/12/2020 - Acta Inicio</t>
  </si>
  <si>
    <t>CA-01-2021</t>
  </si>
  <si>
    <t>Prestación de servicios de intermediación de seguros para realizar la asesoría a Caudales de Colombia S.A.S E.S.P  en el manejo integral del programa de seguros que requiera la empresa, así como  la intermediación y trámite para la emisión de pólizas según el cubrimiento requerido, de acuerdo con las condiciones establecidas por la Entidad.</t>
  </si>
  <si>
    <t>CA-02-2021</t>
  </si>
  <si>
    <t>Entregar a título de venta una unidad de almacenamientos NAS de 4 TB, Software de bakcup Veritas Exec y servicio de instalación, para la seguridad de la información de la Empresa., de acuerdo a las especificaciones técnicas mencionadas en el alcance, y demás condiciones establecidas por la empresa y la oferta presentada por el VENDEDOR, la cual hace parte integral del presente contrato.</t>
  </si>
  <si>
    <t>CA-03-2021</t>
  </si>
  <si>
    <t>Prestación de servicios de auditoría de renovación de la certificación en la norma ISO 9001:2015 para Caudales de Colombia S.A.S E.S.P, de acuerdo con las condiciones establecidas por la empresa y la propuesta presentada por el contratista la cual hace parte integral de la presente orden.</t>
  </si>
  <si>
    <t>CA-04-2021</t>
  </si>
  <si>
    <t>Servicio de arrendamiento de una impresora multifuncional, suministro de toner y repuestos, con el correspondiente mantenimiento preventivo y correctivo,de acuerdo con las condiciones establecidas por la empresa y la propuesta presentada por el contratista la cual hace parte integral de la presente orden</t>
  </si>
  <si>
    <t>CA-05-2021</t>
  </si>
  <si>
    <t>Prestar sus servicios profesionales como abogado para la sustanciación, análisis, apoyo jurídico, asesoría jurídica con la emisión de conceptos, en el ámbito administrativo y/o judicial en los asuntos que se requieran con ocasión al ejercicio del objeto social de Caudales de Colombia S.A.S E.S.P y de sus empresas administradas</t>
  </si>
  <si>
    <t>CA-06-2021</t>
  </si>
  <si>
    <t>EL VENDEDOR se obliga para con EL COMPRADOR a entregar a título de venta una (1) BOARD para la UPS TREPPLITE, de 6 KVA, instalación y entrega funcional para la seguridad de la información de CAUDALES DE COLOMBIA S.A.S ESP, de acuerdo con las condiciones establecidas por la empresa y la propuesta presentada por el contratista la cual hace parte integral de la presente orden.</t>
  </si>
  <si>
    <t>CA-07-2021</t>
  </si>
  <si>
    <t>Prestación de los servicios profesionales y especializados para el cargo  de Especialista en Geotecnia para el contrato número 1081-2020 suscrito entre Caudales de Colombia S.A.S E.S.P y EAAB.</t>
  </si>
  <si>
    <t>CA-08-2021</t>
  </si>
  <si>
    <t>Prestación de servicios profesionales para el apoyo en el desarrollo de las actividades requeridas del Sistema de Gestión Integrado (SGI) de Caudales de Colombia S.A.S. E.S.P, al área de control interno y el apoyo en obras y/o interventorías y/o consultorías que desarrolle la Empresa en cumplimiento de sus obligaciones con sus clientes.</t>
  </si>
  <si>
    <t>CA-09-2021</t>
  </si>
  <si>
    <t>Caudales de Colombia S.A.S E.S.P requiere adquirir la renovación de quince (15) licencias de antivirus ESET ENPOIND por dos (2) años, para la protección de equipos de cómputo, servidores y la red, frente a virus en internet, USB, ataques informáticos, entre otros, y su respectiva instalación a distancia</t>
  </si>
  <si>
    <t>INTEGCO LTDA</t>
  </si>
  <si>
    <t>CA-10-2021</t>
  </si>
  <si>
    <t>Prestación de servicios para el apoyo en el desarrollo de las actividades requeridas para el proceso de Gestión Documental y Gestión Informática de Caudales de Colombia S.A.S. E.S.P.</t>
  </si>
  <si>
    <t>DAVID ALFREDO GONZALEZ HURTADO</t>
  </si>
  <si>
    <t>CA-11-2021</t>
  </si>
  <si>
    <t>Caudales de Colombia S.A.S. E.S.P. requiere contratar el servicio de toma y análisis de una (1) muestra de agua de acuerdo con los parámetros establecidos en la Resolución 2115 de 2007 en el conjunto Arboretto Bosque Residencial del municipio de La Calera Cundinamarca., de acuerdo con las condiciones establecidas por la empresa y la propuesta presentada por el contratista la cual hace parte integral de la presente orden.</t>
  </si>
  <si>
    <t>BIOQUILAB LTDA</t>
  </si>
  <si>
    <t>CA-12-2021</t>
  </si>
  <si>
    <t>CA-13-2021</t>
  </si>
  <si>
    <t>Prestación de los servicios profesionales en el área social para el contrato número 1081-2020 suscrito entre Caudales de Colombia S.A.S E.S.P y la EAAB.</t>
  </si>
  <si>
    <t>ADRIANA MARCELA  MORENO DIAZ</t>
  </si>
  <si>
    <t>CA-14-2021</t>
  </si>
  <si>
    <t>CA-15-2021</t>
  </si>
  <si>
    <t>Prestación de los servicios profesionales y especializados para el cargo de Especialista en Estructuras para el contrato número 1081-2020 suscrito entre Caudales de Colombia S.A.S E.S.P y la EAAB E.S.P.</t>
  </si>
  <si>
    <t>CA-16-2021</t>
  </si>
  <si>
    <t>Prestar los servicios de Revisoría Fiscal a Caudales de Colombia S.A.S E.S.P a través del personal idóneo.</t>
  </si>
  <si>
    <t>TOWER CONSULTING WORLDWIDE S.A.S</t>
  </si>
  <si>
    <t>CA-17-2021</t>
  </si>
  <si>
    <t>Suministrar en forma sucesiva y a precios unitarios de los elementos de dotación y protección personal para los trabajadores y contratistas de Caudales de Colombia S.A.S E.S.P, de acuerdo con las condiciones establecidas por la empresa y la oferta presentada por el contratista la cual hace parte integral de esta orden.</t>
  </si>
  <si>
    <t>OVEROLES Y BOTAS LA 68 LTDA</t>
  </si>
  <si>
    <t>CA-18-2021</t>
  </si>
  <si>
    <t>prestación de servicios profesionales para la estructuración de procesos de contratación y ofertas, apoyo técnico y acompañamiento a la Gerencia General en la consecución de nuevos negocios.</t>
  </si>
  <si>
    <t>ANGELICA ROMERO LIZARAZO</t>
  </si>
  <si>
    <t>CA-19-2021</t>
  </si>
  <si>
    <t xml:space="preserve">Suministro en forma sucesiva y a precios unitarios de los elementos de oficina y papelería requeridos para la operación y adecuado desarrollo de las actividades de Caudales de Colombia S.A.S. E.S.P., teniendo en cuenta la descripción y especificaciones mencionadas en la tabla No 1 relacionada en el alcance, de acuerdo con las condiciones de la empresa y la oferta presentada por el contratista la cual hace parte integral de esta orden. </t>
  </si>
  <si>
    <t>GRAN PAPELERIA BOLIVAR</t>
  </si>
  <si>
    <t>CA-20-2021</t>
  </si>
  <si>
    <t>Prestación de los servicios profesionales en el proceso de gestión comercial, técnica y de estructuración y ejecución de proyectos para las actividades que adelanta la Empresa en el marco de su objeto social.</t>
  </si>
  <si>
    <t>CA-21-2021</t>
  </si>
  <si>
    <t>Prestación de servicios profesionales para el apoyo en el desarrollo de las actividades requeridas del Sistema de Gestión Integrado (SGI) de Caudales de Colombia S.A.S. E.S.P.</t>
  </si>
  <si>
    <t>CA-22-2021</t>
  </si>
  <si>
    <t>Entregar a título de venta un (1) una UPS BIFÁSICA 6 KVA para la operación tecnológica de CAUDALES DE COLOMBIA S.A.S E.S.P y su respectiva instalación, de acuerdo a las especificaciones técnicas mencionadas, y demás condiciones establecidas por la empresa y la oferta presentada por el VENDEDOR, la cual hace parte integral del presente contrato.</t>
  </si>
  <si>
    <t>SUCOMPUTO S.A.S</t>
  </si>
  <si>
    <t>CA-23-2021</t>
  </si>
  <si>
    <t>CA-24-2021</t>
  </si>
  <si>
    <t>Entregar a título de venta la renovación de una (1) licencia de AutoCAD LT Commercial Single-user Annual Subscription Renewal por un (1) año y su respectiva instalación, para el desarrollo de las actividades técnicas de la Empresa.</t>
  </si>
  <si>
    <t>CA-25-2021</t>
  </si>
  <si>
    <t>Caudales de Colombia S.A.S E.S.P, previa invitación de F&amp;C CONSULTORES S.A.S. ha determinado contratar el servicio de inscripción y participación de un (1) empleado administrativo de la Empresa para el seminario “PRINCIPALES INQUIETUDES SOBRE LA IMPLEMENTACIÓN DE LA NÓMINA ELECTRÓNICA EN ENTIDADES PÚBLICAS” a realizarse el día 17 de junio de 2021.</t>
  </si>
  <si>
    <t>F&amp;C CONSULTORES</t>
  </si>
  <si>
    <t>CA-26-2021</t>
  </si>
  <si>
    <t>Caudales de Colombia S.A.S. E.S.P. requiere contratar el servicio de toma y análisis de una (1) muestra de agua de manera bimestral de acuerdo con los parámetros establecidos en la Resolución 2115 de 2007 en el conjunto Arboretto Bosque Residencial del municipio de La Calera Cundinamarca</t>
  </si>
  <si>
    <t>CA-27-2021</t>
  </si>
  <si>
    <t>Caudales de Colombia S.A.S E.S.P requiere contratar los servicios profesionales para la asesoría en los deberes y obligaciones tributarias de las empresas administradas Hydros Chía S en CA E.S.P e Hydros Melgar S en CA E.S.P.</t>
  </si>
  <si>
    <t>CA-28-2021</t>
  </si>
  <si>
    <t>El vendedor se obliga para con el comprador a entregar a título de venta un (1) Disco Duro 8TB NAS DRIVE 7200 para el backup y seguridad de la información de CAUDALES DE COLOMBIA S.A.S ESP.</t>
  </si>
  <si>
    <t>SERVER &amp; SYSTEM S.A.S</t>
  </si>
  <si>
    <t>CA-29-2021</t>
  </si>
  <si>
    <t>Prestar sus servicios profesionales para la configuración y parametrización del software Kagua y su base de datos si se requiere, para el correcto funcionamiento del software operado por Caudales de Colombia S.A.S E.S.P.</t>
  </si>
  <si>
    <t>CA-30-2021</t>
  </si>
  <si>
    <t>Prestar sus servicios profesionales y especializados como Especialista de Procesos para Caudales de Colombia SAS ESP, para el apoyo técnico en obras, interventorías, consultorías y operaciones que desarrolle Caudales de Colombia S.A.S E.S.P.</t>
  </si>
  <si>
    <t>ESLY JOHANA MARTINEZ RODRIGUEZ</t>
  </si>
  <si>
    <t>CA-31-2021</t>
  </si>
  <si>
    <t>Caudales de Colombia S.A.S. E.S.P. requiere contratar el servicio de calibración en sitio para un macromedidor de dos (2) pulgadas situado en el Conjunto Bosque Residencial Arboretto en el municipio de la Calera Cundinamarca.</t>
  </si>
  <si>
    <t>SERVIMETERS S.A.S</t>
  </si>
  <si>
    <t>CA-32-2021</t>
  </si>
  <si>
    <t>Caudales de Colombia S.A.S E.S.P, previa invitación de F&amp;C CONSULTORES S.A.S. ha determinado contratar el servicio de inscripción y participación de un (1) empleado para la actualización en “Claves para el manejo de los convenios y contratos interadministrativos y planeación, evaluación y gestión de los riesgos contractuales” a realizarse los días 29 y 30 de julio de 2021.</t>
  </si>
  <si>
    <t>CA-33-2021</t>
  </si>
  <si>
    <t>Prestar sus servicios de apoyo como asistente administrativo de la Gerencia General y Asesora de Gerencia de Caudales de Colombia S.A.S E.S.P.</t>
  </si>
  <si>
    <t>GAUDY YARLLIN HERNANDEZ LAVERDE</t>
  </si>
  <si>
    <t>CA-34-2021</t>
  </si>
  <si>
    <t xml:space="preserve">Prestar sus servicios profesionales para el cargo de Profesional en el Salud y Seguridad en el Trabajo (SST) y de calidad, para el apoyo en operaciones y/u obras y/o interventorías y/o consultorías que desarrolle Caudales de Colombia S.A.S E.S.P en cumplimiento de sus obligaciones con sus clientes. </t>
  </si>
  <si>
    <t>MARCELA ESPITIA BOHORQUEZ</t>
  </si>
  <si>
    <t>CA-35-2021</t>
  </si>
  <si>
    <t>Servicio de alquiler de un (1) equipo escáner con capacidad igual o superior a 7000 páginas diarias, para la digitalización de los documentos de Caudales de Colombia S.A.S E.S.P y sus empresas administradas.</t>
  </si>
  <si>
    <t>AVANTE SISTEMATIZANDO S.A.S</t>
  </si>
  <si>
    <t>CA-36-2021</t>
  </si>
  <si>
    <t>Suministrar en forma sucesiva y a precios unitarios los elementos de dotación y protección personal para los trabajadores y contratistas de Caudales de Colombia S.A.S E.S.P., de acuerdo con las condiciones establecidas con la empresa y la oferta presentada con el contratista la cual hace parte integral de la presente orden.</t>
  </si>
  <si>
    <t>MARIA JOSEFINA MORA (CONFECCIONES MALIU)</t>
  </si>
  <si>
    <t>CA-37-2021</t>
  </si>
  <si>
    <t>BP SOLUCIONES INTEGRALES EN INGENIERIA S.A.S</t>
  </si>
  <si>
    <t>CA-38-2021</t>
  </si>
  <si>
    <t>Prestar el servicio de transporte de agua potable en carro tanque para la Urbanización Bosque Residencial Arboretto de la jurisdicción del municipio de la Calera.</t>
  </si>
  <si>
    <t>ACUALIANZA &amp; BAQUERO S.A.S</t>
  </si>
  <si>
    <t>CA-39-2021</t>
  </si>
  <si>
    <t>Prestación de los servicios profesionales como Especialista Mecánico para el apoyo técnico en obras, interventorías, consultorías y operaciones que desarrolle Caudales de Colombia S.A.S E.S.P</t>
  </si>
  <si>
    <t>LUIS FERNANDO RANGEL BARON</t>
  </si>
  <si>
    <t>CA-40-2021</t>
  </si>
  <si>
    <t>JUAN MANUEL AVILA</t>
  </si>
  <si>
    <t>CA-41-2021</t>
  </si>
  <si>
    <t>ARMANDO SOSA RODRIGUEZ</t>
  </si>
  <si>
    <t>CA-42-2021</t>
  </si>
  <si>
    <t>Prestar el servicio de desmonte y limpieza de tubería de agua potable ubicada en la Urbanización Bosque Residencial Arboretto de la jurisdicción del municipio de la Calera</t>
  </si>
  <si>
    <t>CA-43-2021</t>
  </si>
  <si>
    <t>Prestación de los servicios profesionales como Especialista de Procesos para el apoyo técnico en obras, interventorías, consultorías y operaciones que desarrolle Caudales de Colombia S.A.S E.S.P.</t>
  </si>
  <si>
    <t>YULY PAULIN ACEVEDO MORENO</t>
  </si>
  <si>
    <t>CA-44-2021</t>
  </si>
  <si>
    <t>Contratar la prestación del servicio de facturación y nómina electrónica para la emisión de documentos electrónicos (soportes de nómina, facturas, notas débito y notas crédito) para Caudales de Colombia S.A.S. E.S.P, de acuerdo a las condiciones establecidas por la empresa y la propuesta presentada por el contratista la cual hace parte integral de esta orden.</t>
  </si>
  <si>
    <t>CA-45-2021</t>
  </si>
  <si>
    <t>IAN CONSULTORES S.A.S</t>
  </si>
  <si>
    <t>CA-46-2021</t>
  </si>
  <si>
    <t>Caudales de Colombia S.A.S. E.S.P. requiere contratar la compra de un (1) macromedidor marca Bermad Woltman turbo bar 230 psi de 3", para el Conjunto Arboretto Bosque Residencial en el municipio de la Calera Cundinamarca, teniendo en cuenta las condiciones establecidas por la empresa y la oferta presentada por el vendedor la cual hace parte integral de esta orden.</t>
  </si>
  <si>
    <t>CA-47-2021</t>
  </si>
  <si>
    <t>Prestación del servicios de auditoría de segundo seguimiento a la certificación en la norma ISO 14001:2015 para CAUDALES DE COLOMBIA S.A.S E.S.P</t>
  </si>
  <si>
    <t>CA-48-2021</t>
  </si>
  <si>
    <t>Prestación del servicio de capacitación y certificación de auditor interno para CAUDALES DE COLOMBIA S.A.S E.S.P.</t>
  </si>
  <si>
    <t>GRUPO ELITE ORGANIZACIONAL SAS</t>
  </si>
  <si>
    <t>CA-49-2021</t>
  </si>
  <si>
    <t>Con la celebración del presente contrato, DAVINCI se encargará de gestionar para EL CLIENTE, directamente con el proveedor principal del servicio, es decir con GOOGLE INC., la adquisición de la licencia de uso mundial, no exclusiva, ni transferible, del producto Google WorkSpace “BUSINESS STANDARD” el cual opera como un modelo de Software como Servicio (Software as a Service - SaaS). Dicha licencia de uso se dará al CLIENTE por el término y en las condiciones (número de usuarios y tipo de licencias) previstas en el presente documento, en adelante, EL CONTRATO. El Contrato incluye todas las aplicaciones y servicios disponibles según la versión contratada de Google WorkSpace, las actualizaciones y nuevas versiones, así como el servicio básico de soporte del software ofrecido por Google, conforme se indica en el Acuerdo de Nivel de Servicio (SLA) de Google disponible en el siguiente enlace: https://workspace.google.com/intl/es/terms/sla.html, el cual forma parte integral del presente contrato como anexo del mismo. Google WorkSpace será utilizado por EL CLIENTE como herramienta de usuario final.</t>
  </si>
  <si>
    <t>DAVINCI TECHNOLOGIES SAS</t>
  </si>
  <si>
    <t>CA-50-2021</t>
  </si>
  <si>
    <t xml:space="preserve">El vendedor se obliga para con el comprador a entregar a título de venta un (1) servidor IBM System x3550 M4 para Caudales de Colombia S.A.S E.S.P. </t>
  </si>
  <si>
    <t>CA-51-2021</t>
  </si>
  <si>
    <t>Prestación de servicios de mantenimiento preventivo y correctivo, y reorganización de los servidores y sistemas de almacenamiento tipo SAN y NAS de propiedad de Caudales de Colombia SAS E.S.P, a través del personal idóneo,  de acuerdo con las condiciones de la empresa y la propuesta presentada por el contratista la cual hace parte integral del contrato.</t>
  </si>
  <si>
    <t>CA-52-2021</t>
  </si>
  <si>
    <t>Prestación de servicios profesionales a través del personal idóneo para la instalación del servidor, instalación, configuración y restauración del motor de la base de datos Postgres SQL y configuraciones adicionales que se requieran para el correcto funcionamiento del software comercial Kagua operado por Caudales de Colombia S.A.S E.S.P., de acuerdo con las condiciones de la empresa y la propuesta presentada por el contratista la cual hace parte integral del contrato.</t>
  </si>
  <si>
    <t>CA-53-2021</t>
  </si>
  <si>
    <t>CA-54-2021</t>
  </si>
  <si>
    <t>Prestación del servicio de apoyo logístico y de sitio para realizar la actividad de integración de fin de año establecida dentro del programa de bienestar social de la entidad de la vigencia 2021, para los empleados de CAUDALES DE COLOMBIA S.A.S E.S.P, de acuerdo con las condiciones establecidas por la empresa y la oferta presentada por el contratista la cual hace parte integral de la presente orden.</t>
  </si>
  <si>
    <t>BENDITO TEJO S.A.S</t>
  </si>
  <si>
    <t>4 DIAS CALENDARIO</t>
  </si>
  <si>
    <t>9 MESES</t>
  </si>
  <si>
    <t>1 MES Y 15 DIAS</t>
  </si>
  <si>
    <t>1 DÍA CALENDARIO</t>
  </si>
  <si>
    <t>10 DÍAS HÁBILES</t>
  </si>
  <si>
    <t>15 DÍAS CALENDARIO</t>
  </si>
  <si>
    <t>2 DÍAS CALENDARIO</t>
  </si>
  <si>
    <t>1 DÍA HÁBIL</t>
  </si>
  <si>
    <t>15 DÍAS HÁBILES</t>
  </si>
  <si>
    <t>30 DÍAS CALENDARIO</t>
  </si>
  <si>
    <t>10 DÍAS CALENDARIO</t>
  </si>
  <si>
    <t>2 DÍAS HÁBILES</t>
  </si>
  <si>
    <t>10 DÍAS CALEDARIO</t>
  </si>
  <si>
    <t>KAREN  ZULUAGA</t>
  </si>
  <si>
    <t>JHON DÍAZ</t>
  </si>
  <si>
    <t>PRESTACIÓN DE SERVICIOS</t>
  </si>
  <si>
    <t>INTERVENTORÍA</t>
  </si>
  <si>
    <t>CORRECOL CORREDORES COLOMBIANOS DE SEGUROS S.A</t>
  </si>
  <si>
    <t>En Ejecucion</t>
  </si>
  <si>
    <t>CEP-CA-081-2020</t>
  </si>
  <si>
    <t>SG-50</t>
  </si>
  <si>
    <t>CEP-CA-002-2021</t>
  </si>
  <si>
    <t>GI-26</t>
  </si>
  <si>
    <t>CEP-CA-004-2021</t>
  </si>
  <si>
    <t>CEP-CA-006-2021</t>
  </si>
  <si>
    <t>126414
CUMPLIMIENTO</t>
  </si>
  <si>
    <t>01/02/2021 - Suscripcion
29/03/2021 - Adicion y Prorrg 1</t>
  </si>
  <si>
    <t>CEP-CA-082-2021</t>
  </si>
  <si>
    <t>CEP-CA-010-2021</t>
  </si>
  <si>
    <t>12-45-101083864
CUMPLIMIENTO</t>
  </si>
  <si>
    <t>30/03/2021 - Acta Inicio</t>
  </si>
  <si>
    <t>CEP-CA-007-2021</t>
  </si>
  <si>
    <t>126412
CUMPLIMIENTO</t>
  </si>
  <si>
    <t>01/02/2021 - Suscripcion
09/04/2021 - Adicion y Prorrg 1</t>
  </si>
  <si>
    <t>GI-04</t>
  </si>
  <si>
    <t>CEP-CA-009-2021</t>
  </si>
  <si>
    <t>Liquidado Comun Acuerdo</t>
  </si>
  <si>
    <t>CEP-CA-012-2021</t>
  </si>
  <si>
    <t>127446
CUMPLIMIENTO</t>
  </si>
  <si>
    <t>08/03/2021 - Suscripcion
10/03/2021 - Acta Inicio</t>
  </si>
  <si>
    <t>CEP-CA-011-2021</t>
  </si>
  <si>
    <t>INNOVACION TECNOLOGICA COLOMBIANA INTEGCO LTDA</t>
  </si>
  <si>
    <t>CEP-CA-014-2021</t>
  </si>
  <si>
    <t>CEP-CA-016-2021</t>
  </si>
  <si>
    <t>127445
CUMPLIMIENTO</t>
  </si>
  <si>
    <t>08/03/2021 - Suscrpcion
30/04/2021 - Acta Inicio
07/09/2021 - Prorrg 1 a la Suspension 1, Prorrg 2 a la Suspension 1, Prorrg 3 a la Suspension 1, Prorrg 4 a la Suspension 1 y Reinicio
30/09/2021 - Adicion y Prorrg 1</t>
  </si>
  <si>
    <t>CEP-CA-022-2021</t>
  </si>
  <si>
    <t>128083
CUMPLIMIENTO</t>
  </si>
  <si>
    <t>CEP-CA-025-2021</t>
  </si>
  <si>
    <t>CEP-CA-026-2021</t>
  </si>
  <si>
    <t>15-45-101127098
CUMPLIMIENTO</t>
  </si>
  <si>
    <t>29/04/2021 - Acta Inicio</t>
  </si>
  <si>
    <t>GH-10 / ST-11</t>
  </si>
  <si>
    <t>CEP-CA-018-2021</t>
  </si>
  <si>
    <t>9 DIAS CALENDARIO</t>
  </si>
  <si>
    <t>CEP-CA-017-2021</t>
  </si>
  <si>
    <t>128766
CUMPLIMIENTO</t>
  </si>
  <si>
    <t>23/04/2021 - Suscripcion</t>
  </si>
  <si>
    <t>Liquidado con Terminacion Anticipada</t>
  </si>
  <si>
    <t>AF-16</t>
  </si>
  <si>
    <t>19 MESES</t>
  </si>
  <si>
    <t>CEP-CA-037-2021</t>
  </si>
  <si>
    <t>129986
CUMPLIMIENTO</t>
  </si>
  <si>
    <t>01/06/2021 - Suscripcion
22/07/2021 - Acta Inicio
02/12/2021 - Adicion y Prorrg 1</t>
  </si>
  <si>
    <t>GT-58</t>
  </si>
  <si>
    <t>CEP-CA-034-2021</t>
  </si>
  <si>
    <t>22 DIAS CALENDARIO</t>
  </si>
  <si>
    <t>CEP-CA-036-2021</t>
  </si>
  <si>
    <t>CEP-CA-041-2021</t>
  </si>
  <si>
    <t>10/06/2021
21/09/2021</t>
  </si>
  <si>
    <t>130333
CUMPLIMIENTO</t>
  </si>
  <si>
    <t>11/06/2021 - Suscrpcion
15/06/2021 - Acta Inicio
27/12/21 - Adicion y Prorrg 1</t>
  </si>
  <si>
    <t>CEP-CA-039-2021</t>
  </si>
  <si>
    <t>GH-06</t>
  </si>
  <si>
    <t>CEP-CA-043-2021</t>
  </si>
  <si>
    <t>GT-62</t>
  </si>
  <si>
    <t>CEP-CA-040-2021</t>
  </si>
  <si>
    <t>AS-49</t>
  </si>
  <si>
    <t>CEP-CA-042-2021</t>
  </si>
  <si>
    <t>12 DIAS HABILES</t>
  </si>
  <si>
    <t>GI-03</t>
  </si>
  <si>
    <t>CEP-CA-045-2021</t>
  </si>
  <si>
    <t>CEP-CA-044-2021</t>
  </si>
  <si>
    <t>131251
CUMPLIMIENTO</t>
  </si>
  <si>
    <t>07/07/2021 - Acta Inicio
26/07/2021 - Prorrg 1</t>
  </si>
  <si>
    <t>25 DIAS CALENDARIO</t>
  </si>
  <si>
    <t>CEP-CA-048-2021</t>
  </si>
  <si>
    <t>131253
CUMPLIMIENTO</t>
  </si>
  <si>
    <t>07/07/2021 - Acta Inicio</t>
  </si>
  <si>
    <t>CEP-CA-051-2021</t>
  </si>
  <si>
    <t>CEP-CA-052-2021</t>
  </si>
  <si>
    <t>CEP-CA-054-2021</t>
  </si>
  <si>
    <t>28/07/2021
21/09/2021</t>
  </si>
  <si>
    <r>
      <rPr>
        <u/>
        <sz val="10"/>
        <color theme="1"/>
        <rFont val="Arial Narrow"/>
        <family val="2"/>
      </rPr>
      <t>N°1</t>
    </r>
    <r>
      <rPr>
        <sz val="10"/>
        <color theme="1"/>
        <rFont val="Arial Narrow"/>
        <family val="2"/>
      </rPr>
      <t>: OTROSI ADICIONA ALCANCE OBLIGACIONES</t>
    </r>
  </si>
  <si>
    <t>CEP-CA-055-2021</t>
  </si>
  <si>
    <t>GI-25</t>
  </si>
  <si>
    <t>CEP-CA-057-2021</t>
  </si>
  <si>
    <t>CEP-CA-058-2021</t>
  </si>
  <si>
    <t>Realizar la “INTERVENTORÍA DE APOYO PARA EL CONTROL Y SEGUIMIENTO TÉCNICO, ADMINISTRATIVO, JURÍDICO Y FINANCIERO DE LAS ACTIVIDADES DE ATENCIÓN DE EMERGENCIAS; OPERACIÓN; ADECUACIONES Y MANTENIMIENTO DE LAS PLANTAS DE TRATAMIENTO DE AGUA POTABLE Y AGUAS RESIDUALES UBICADAS EN LOS ESTABLECIMIENTOS DE RECLUSIÓN DE ORDEN NACIONAL DE LOS ERON A CARGO DEL INPEC, DANDO CUMPLIMIENTO A LAS OBLIGACIONES ADQUIRIDAS POR CAUDALES DE COLOMBIA SAS E.S.P EN EL CONTRATO INTERADMINISTRATIVO NO. 203-2021 SUSCRITO CON LA UNIDAD DE SERVICIOS PENITENCIARIOS Y CARCELARIOS –USPEC”, de acuerdo con las condiciones establecidas por la empresa en los pliegos de condiciones de la convocatoria pública Nº IP-02-2021, anexos del proceso y la propuesta presentada por el CONTRATISTA la cual hace parte integral del presente contrato</t>
  </si>
  <si>
    <t>CEP-CA-056-2021</t>
  </si>
  <si>
    <t>96-45-101074169
CUMPLIMIENTO
CALIDAD DEL SERVICIO
PAGO DE SALARIOS Y P. SOCIALES
RESPONSABILIDAD CIVIL EXTR.CONTRACTUAL</t>
  </si>
  <si>
    <t>06/10/2021 - Acta Inicio</t>
  </si>
  <si>
    <t>GT-79</t>
  </si>
  <si>
    <t>CEP-CA-062-2021</t>
  </si>
  <si>
    <t>CEP-CA-061-2021</t>
  </si>
  <si>
    <t>09/09/2021
12/10/2021</t>
  </si>
  <si>
    <t>37-45-101038644
CUMPLIMIENTO
CALIDAD DEL SERVICIO</t>
  </si>
  <si>
    <t>13/09/2021 - Suscrpcion
24/11/2021 - Acta Inicio</t>
  </si>
  <si>
    <r>
      <rPr>
        <u/>
        <sz val="10"/>
        <color theme="1"/>
        <rFont val="Arial Narrow"/>
        <family val="2"/>
      </rPr>
      <t>N°1</t>
    </r>
    <r>
      <rPr>
        <sz val="10"/>
        <color theme="1"/>
        <rFont val="Arial Narrow"/>
        <family val="2"/>
      </rPr>
      <t>: OTROSI ADICIONA FORMA DE PAGO</t>
    </r>
  </si>
  <si>
    <t>GT-73</t>
  </si>
  <si>
    <t>CEP-CA-060-2021</t>
  </si>
  <si>
    <t>13/09/2021
12/10/2021</t>
  </si>
  <si>
    <t>133763
CUMPLIMIENTO
CALIDAD DEL SERVICIO</t>
  </si>
  <si>
    <t>17/09/2021 - Suscripcion
10/11/2021 - Acta Inicio</t>
  </si>
  <si>
    <t>F1 TOP POINT LTDA</t>
  </si>
  <si>
    <t>AF-43</t>
  </si>
  <si>
    <t>CEP-CA-059-2021</t>
  </si>
  <si>
    <t>Prestación de los servicios profesionales como Especialista Hidráulico para el apoyo técnico en obras, interventorías, consultorías y operaciones que desarrolle Caudales de Colombia S.A.S E.S.P.</t>
  </si>
  <si>
    <t>CEP-CA-066-2021</t>
  </si>
  <si>
    <t>20/09/2021
12/10/2021</t>
  </si>
  <si>
    <t>11-45-101106594
CUMPLIMIENTO
CALIDAD DEL SERVICIO</t>
  </si>
  <si>
    <t>24/09/2021 - Suscripcion
04/11/2021 - Acta Inicio</t>
  </si>
  <si>
    <t>HELBERT &amp; CIA S.A</t>
  </si>
  <si>
    <t>CEP-CA-067-2021</t>
  </si>
  <si>
    <t>SG-51</t>
  </si>
  <si>
    <t>CEP-CA-071-2021</t>
  </si>
  <si>
    <t>CEP-CA-070-2021</t>
  </si>
  <si>
    <t>2,592 USD</t>
  </si>
  <si>
    <t>CEP-CA-074-2021</t>
  </si>
  <si>
    <t>3 DÍAS CALENDARIO</t>
  </si>
  <si>
    <t>CEP-CA-072-2021</t>
  </si>
  <si>
    <t>14-47-101013416
CUMPLIMIENTO</t>
  </si>
  <si>
    <t>22/12/2021 - Acta Inicio</t>
  </si>
  <si>
    <t>CEP-CA-073-2021</t>
  </si>
  <si>
    <t>14-47-101013414
CUMPLIMIENTO</t>
  </si>
  <si>
    <t>GH-08</t>
  </si>
  <si>
    <t>CEP-CA-075-2021</t>
  </si>
  <si>
    <t>CEP-CA-078-2021</t>
  </si>
  <si>
    <t>CA-01-2022</t>
  </si>
  <si>
    <t>Prestar sus servicios de apoyo como asistente administrativo para las labores secretariales a la Gerencia General, Asesora de Gerencia y Contratación de Caudales de Colombia S.A.S E.S.P.</t>
  </si>
  <si>
    <t>CA-02-2022</t>
  </si>
  <si>
    <t>Prestación del servicio de aseo y cafetería en las instalaciones de la empresa, bajo el esquema de proveeduría outsourcing que incluya la provisión del recurso humano capacitado para la ejecución de las actividades propias de este servicio, de acuerdo con las condiciones establecidas por la empresa y la propuesta presentada por el contratista la cual hace parte integral del presente contrato</t>
  </si>
  <si>
    <t>CA-03-2022</t>
  </si>
  <si>
    <t xml:space="preserve">
Prestación de servicios profesionales para la auditoría de la política judicial de la empresa y  la definición de las estrategias jurídicas claras que determinen el actuar de Caudales de Colombia S.A.S E.S.P frente a las vicisitudes derivadas de su ejercicio y dentro de las sociedades administradas, y la asesoría y representación jurídica especializada en los diferentes asuntos de orden jurídico que requiera la empresa.
</t>
  </si>
  <si>
    <t>CA-04-2022</t>
  </si>
  <si>
    <t>CA-05-2022</t>
  </si>
  <si>
    <t>Prestación de servicios de auditoría de primer seguimiento de la certificación en la norma ISO 9001:2015 para Caudales de Colombia S.A.S E.S.P.</t>
  </si>
  <si>
    <t>CA-06-2022</t>
  </si>
  <si>
    <t>Servicio de arrendamiento de una impresora multifuncional, suministro de tóner y repuestos, con el correspondiente mantenimiento preventivo y correctivo, de acuerdo con las condiciones establecidas por la empresa y la propuesta presentada por el contratista la cual hace parte integral de la presente orden.</t>
  </si>
  <si>
    <t>CA-07-2022</t>
  </si>
  <si>
    <t>Prestación de servicios profesionales para el apoyo en el desarrollo de las actividades requeridas del Sistema de Gestión en Salud y Seguridad en el Trabajo de Caudales de Colombia S.A.S. E.S.P.</t>
  </si>
  <si>
    <t>JORGE ANDRES NAVARRETE</t>
  </si>
  <si>
    <t>CA-08-2022</t>
  </si>
  <si>
    <t>Prestación de los servicios profesionales en el proceso de gestión comercial para las actividades que adelanta la Empresa en el marco de su objeto social.</t>
  </si>
  <si>
    <t>CA-09-2022</t>
  </si>
  <si>
    <t>Servicio de toma y análisis de muestras de agua de manera bimestral de acuerdo con los parámetros establecidos en la Resolución 2115 de 2007 en el conjunto Arboretto Bosque Residencial del municipio de La Calera Cundinamarca, de acuerdo con las condiciones establecidas por la empresa y la propuesta presentada por el contratista la cual hace parte integral de la presente orden.</t>
  </si>
  <si>
    <t>CA-10-2022</t>
  </si>
  <si>
    <t>Representación judicial de Caudales de Colombia S.A.S E.S.P., y sus empresas administradas (Hydros Mosquera S. en C.A. E.S.P. empresa anulada – en proceso de liquidación, Hydros Melgar S. en C.A. E.S.P. – empresa anulada – en proceso de liquidación e Hydros Chía S. en C.A. E.S.P.– empresa anulada – en proceso de liquidación) en los procesos ordinarios laborales que estén en curso o que se puedan presentar a partir de la firma del contrato, tanto en primera, como en segunda instancia, y casación en caso de que se requiera; tutelas, de igual modo asesoría jurídica para la atención de consultas relacionados con aspectos procesales, laborales, y demás temas que la empresa requiera.</t>
  </si>
  <si>
    <t>CA-11-2022</t>
  </si>
  <si>
    <t>Prestación de servicios de mantenimiento preventivo y correctivo, con el personal idóneo, de equipos de cómputo y servidores de propiedad de Caudales de Colombia SAS E.S.P, y servicio técnico básico y especializado.</t>
  </si>
  <si>
    <t>CA-12-2022</t>
  </si>
  <si>
    <t>Suministro de forma sucesiva y a precios unitarios de micro medidores certificados de 1/2" acorde a la necesidad de instalación, reposición y/o cambio que surja durante la operación del servicio, para el Conjunto Arboretto Bosque Residencial en el municipio de La Calera – Cundinamarca, de acuerdo con las condiciones establecidas por la empresa y la oferta presentada por el contratista la cual hace parte integral del presente contrato.</t>
  </si>
  <si>
    <t>CEP-CA-002-2022</t>
  </si>
  <si>
    <t>CEP-CA-001-2022</t>
  </si>
  <si>
    <t>5-54911
CUMPLIMIENTO
PAGO DE SALARIOS, P. SOCIALES E INDEMNIZACIONES LABO.</t>
  </si>
  <si>
    <t>21/01/2022 - Acta Inicio</t>
  </si>
  <si>
    <t>15-45-101137714
CUMPLIMIENTO</t>
  </si>
  <si>
    <t>12/01/2022 - Suscripcion</t>
  </si>
  <si>
    <t>CEP-CA-007-2022</t>
  </si>
  <si>
    <t>21-47-101016288
CUMPLIMIENTO</t>
  </si>
  <si>
    <t>18/01/2022 - Acta Inicio</t>
  </si>
  <si>
    <t>CEP-CA-005-2022</t>
  </si>
  <si>
    <t>GI-27</t>
  </si>
  <si>
    <t>CEP-CA-010-2022</t>
  </si>
  <si>
    <t>CEP-CA-009-2022</t>
  </si>
  <si>
    <t>CEP-CA-013-2022</t>
  </si>
  <si>
    <t>21-47-101017342
CUMPLIMIENTO</t>
  </si>
  <si>
    <t>GT-56</t>
  </si>
  <si>
    <t>CEP-CA-011-2022</t>
  </si>
  <si>
    <t>CEP-CA-015-2022</t>
  </si>
  <si>
    <t>14-47-101015405
CUMPLIMIENTO</t>
  </si>
  <si>
    <t>03/02/2022 - Suscripcion
10/02/2022 - Acta Inicio</t>
  </si>
  <si>
    <t>01/02/2022 - Suscripcion
10/02/2022 - Acta Inicio</t>
  </si>
  <si>
    <t>GT-50</t>
  </si>
  <si>
    <t>CEP-CA-012-2022</t>
  </si>
  <si>
    <t>CA-13-2022</t>
  </si>
  <si>
    <t>GESTIÓN Y DESARROLLO EMPRESARIAL JM S.A.S</t>
  </si>
  <si>
    <t>30 DÌAS</t>
  </si>
  <si>
    <t>CA-14-2022</t>
  </si>
  <si>
    <t>CA-15-2022</t>
  </si>
  <si>
    <t>CA-16-2022</t>
  </si>
  <si>
    <t>CA-17-2022</t>
  </si>
  <si>
    <t>CA-18-2022</t>
  </si>
  <si>
    <t>CA-19-2022</t>
  </si>
  <si>
    <t>CA-20-2022</t>
  </si>
  <si>
    <t>14-47-101015730 CUMPLIMIENTO</t>
  </si>
  <si>
    <t>CA-21-2022</t>
  </si>
  <si>
    <t>Asesoría y consultoría en la implementación del sistema de seguridad de la información de Caudales de Colombia SAS ESP, teniendo en cuenta las condiciones establecidas por la empresa y la oferta presentada por el Consultor la cual hace parte integral del presente contrato.</t>
  </si>
  <si>
    <t>Prestar el servicio de mantenimiento y adecuación de la sede de Caudales de Colombia SAS ubicada en la calle 121 No 48-72 de Bogotá D.C., de conformidad con las especificaciones señaladas en el alcance.</t>
  </si>
  <si>
    <t>ANJEMA CONSTRUCCIONES SAS</t>
  </si>
  <si>
    <t>AF-20</t>
  </si>
  <si>
    <t>CEP-CA-017-2022</t>
  </si>
  <si>
    <t>CEP-CA-019-2022</t>
  </si>
  <si>
    <t>Suministro e instalación en las oficinas de la empresa de un (1) equipo mini Split (aire acondicionado) de acuerdo con las especificaciones técnicas mencionadas en el alcance.</t>
  </si>
  <si>
    <t>FRIO COSTA S.A</t>
  </si>
  <si>
    <t>GI-02</t>
  </si>
  <si>
    <t>CEP-CA-20-2022</t>
  </si>
  <si>
    <t>Prestar servicios de apoyo a la gestión como asitente administrativo para la Gerencia General, Gerencia Administrativa y Financiera, Coordinación Juridica y Contratación de Caudales de Colombia S.A.S E.S.P.</t>
  </si>
  <si>
    <t>AS-55</t>
  </si>
  <si>
    <t>CEP-CA-026-2022</t>
  </si>
  <si>
    <t>Prestar servicios de Salud para la práctica de exámenes médicos periódicos y exámenes especializados de trabajo en alturas para los trabajadores de Caudales de Colombia S.A.S E.S.P. de acuerdo con las condiciones establecidas por la empresa y la oferta presentada por el contratista la cual hace parte integral de esta orden.</t>
  </si>
  <si>
    <t>SERVICIOS DE SALUD OCUPACIONAL UNIMSALUD S.A.S - UNIMSALUD</t>
  </si>
  <si>
    <t>ST-05</t>
  </si>
  <si>
    <t>CEP-CA-024-2022</t>
  </si>
  <si>
    <t>Entregar a título de venta de dos (2) licencias de AutoCAD LT Commercial New Single-user ELD Annual Subscription por un (1) año y su respectiva instalación, para el desarrollo de las actividades operativas en la ejecución de los proyectos a cargo de la Empresa.</t>
  </si>
  <si>
    <t>TECNOLOGÍA INFORMÁTICA TECINF S.A.S.</t>
  </si>
  <si>
    <t>ORDEN DE COMPRA</t>
  </si>
  <si>
    <t>CEP-CA-027-2022</t>
  </si>
  <si>
    <t>Prestar el servicio de reparación de tubería de 4” para la operación del servicio de Acueducto de Arboretto.</t>
  </si>
  <si>
    <t>CARLOS ADOLFO RIVERA ALVARADO</t>
  </si>
  <si>
    <t>CEP-CA-029-2022</t>
  </si>
  <si>
    <t>Suministro e instalación funcional en las oficinas de la empresa de dos (2) discos duros nuevos de acuerdo con las características técnicas descritas en el alcance del objeto.</t>
  </si>
  <si>
    <t>2IT INGENIERIA S.A.S.</t>
  </si>
  <si>
    <t>Prestación de servicios con personal idóneo para la reinstalación de la base de datos Oracle en el servidor del sistema de correspondencia SIADOC adquirido por Caudales de Colombia S.A.S E.S.P.</t>
  </si>
  <si>
    <t xml:space="preserve">SISCOMPUTO LTDA SERVCIOS Y SISTEMAS DE COMPUTO </t>
  </si>
  <si>
    <t>GI-18</t>
  </si>
  <si>
    <t>CEP-CA-031-2022</t>
  </si>
  <si>
    <t>AF-65</t>
  </si>
  <si>
    <t>22/02/2022 - Acta Inicio</t>
  </si>
  <si>
    <t>AS-47</t>
  </si>
  <si>
    <t>GT-53</t>
  </si>
  <si>
    <t>AS-46</t>
  </si>
  <si>
    <t>AF-57</t>
  </si>
  <si>
    <t>GT-52</t>
  </si>
  <si>
    <t>AS-72</t>
  </si>
  <si>
    <t>GT-57</t>
  </si>
  <si>
    <t>AF-45</t>
  </si>
  <si>
    <t>GG-71</t>
  </si>
  <si>
    <t>IS-03 / IS-04</t>
  </si>
  <si>
    <t>GT-60</t>
  </si>
  <si>
    <t>AF-21</t>
  </si>
  <si>
    <t>CEP-CA-006-2020</t>
  </si>
  <si>
    <t>CEP-CA-012-2020</t>
  </si>
  <si>
    <t>PRORROGA N°7</t>
  </si>
  <si>
    <t>53 MESES Y 22 DIAS</t>
  </si>
  <si>
    <t>ADICIÓN Nº 8</t>
  </si>
  <si>
    <t>OTROSÌ 1: MODIFICA FORMA DE PAGO - POR HORA DE SERVICIO (09/09/2022)</t>
  </si>
  <si>
    <t>31/04/2023</t>
  </si>
  <si>
    <t>PRESTACIÓN DE SERVICIOS PROFESIONALES</t>
  </si>
  <si>
    <t>CA-22-2022</t>
  </si>
  <si>
    <t>Prestación de servicios para la elaboración del avaluó comercial del predio ubicado en la Calle 121 # 48-72 de propiedad de Caudales de Colombia SAS ESP.</t>
  </si>
  <si>
    <t>AVALUOS CAPITAL</t>
  </si>
  <si>
    <t>AF-66</t>
  </si>
  <si>
    <t>8 DÌAS HÀBILES</t>
  </si>
  <si>
    <t>CA-23-2022</t>
  </si>
  <si>
    <t>El Contratista se obliga para con el Contratante a la Actualización y configuración de la licencia del software Veritas Backup Exec por el término de veinticuatro (24) meses, de acuerdo a las condiciones establecidas por la empresa y la propuesta presentada por el contratista la cual hace parte integral de esta orden.</t>
  </si>
  <si>
    <t>3 DÌAS HÀBILES</t>
  </si>
  <si>
    <t>CEP-CA-030-2022</t>
  </si>
  <si>
    <t>SG-36</t>
  </si>
  <si>
    <t>SG-45 / SG-46 / SG-47</t>
  </si>
  <si>
    <t>SG-44 / SG-45 / SG-46 / SG-47</t>
  </si>
  <si>
    <t>AF-37 / AF-38 / AF-39 / AF-40 / AF-41</t>
  </si>
  <si>
    <t>AF-70</t>
  </si>
  <si>
    <t>GT-69</t>
  </si>
  <si>
    <t>GT-71</t>
  </si>
  <si>
    <t>IS-02 / IS-04</t>
  </si>
  <si>
    <t>GT-51</t>
  </si>
  <si>
    <t>GG-75</t>
  </si>
  <si>
    <t>IS-35</t>
  </si>
  <si>
    <t>AF-61</t>
  </si>
  <si>
    <t>SG-55</t>
  </si>
  <si>
    <t>AF-38 / AF-39 / AF-40 / AF-41 / AG-42</t>
  </si>
  <si>
    <t>CEP-CA-032-2022</t>
  </si>
  <si>
    <t>CEP-CA-034-2022</t>
  </si>
  <si>
    <t>4 DÍAS HÁBILES</t>
  </si>
  <si>
    <t>Pendiente Acta de Cierre del Expediente</t>
  </si>
  <si>
    <t>Falta ajustar Acta de Recibo a Satisfaccion ya que los valores en letras no son los mismo en numero.</t>
  </si>
  <si>
    <t>Falta version final del Acta de Recibo a Satisfaccion</t>
  </si>
  <si>
    <t>Terminado Anticipadamente - Por Liquidar</t>
  </si>
  <si>
    <t>10 DIAS CALENDARIO</t>
  </si>
  <si>
    <t>5 MESES Y 7 DIAS</t>
  </si>
  <si>
    <t>14 DIAS</t>
  </si>
  <si>
    <t>28/05/2019 - Suscripsion
19/06/2019 - Acta Inici
12/12/2019 - Prorrg 1
16/06/2020 - Prorrg 2
03/12/2020 - Prorrg 3
09/06/2021 - Prorrg 4
14/12/2021 - Prorrg 5
13/05/2022 - Prorrg 6</t>
  </si>
  <si>
    <t>42 MESES</t>
  </si>
  <si>
    <t>Falta carpeta fisica</t>
  </si>
  <si>
    <t>No se suscribio</t>
  </si>
  <si>
    <t>Sin calificacion</t>
  </si>
  <si>
    <t>Cerrado Sin Liquidar</t>
  </si>
  <si>
    <t>N/R</t>
  </si>
  <si>
    <t>8 MESES Y 4 DIAS CALENDARIO</t>
  </si>
  <si>
    <t>CA-24-2022</t>
  </si>
  <si>
    <t>CA-25-2022</t>
  </si>
  <si>
    <t>CA-26-2022</t>
  </si>
  <si>
    <t>CA-27-2022</t>
  </si>
  <si>
    <t>2 IT INGENIERIA S.A.S</t>
  </si>
  <si>
    <t>TECNICOMBUSTIBLES S.A.S</t>
  </si>
  <si>
    <t>CA-28-2022</t>
  </si>
  <si>
    <t>CENCOSUD COLOMBIA S.A</t>
  </si>
  <si>
    <t>Prestación del servicio de auditoría de renovación de la certificación en la norma ISO 14001:2015 para Caudales de Colombia S.A.S E.S.P., de acuerdo a las condiciones establecidas por la empresa y la propuesta presentada por el contratista la cual hace parte integral de la presente orden.</t>
  </si>
  <si>
    <t>entregar a título de venta cuatro (4) discos duros y su respectiva instalación para mejorar la capacidad de almacenamiento de las máquinas virtuales y la operatividad de la infraestructura tecnológica de CAUDALES DE COLOMBIA S.A.S ESP, de acuerdo con las condiciones establecidas por la Empresa y la oferta presentada por el VENDEDOR la cual hace parte integral del presente contrato.</t>
  </si>
  <si>
    <t>prestar los servicios de mantenimiento preventivo y correctivo, con el personal idóneo, de equipos de cómputo y servidores de propiedad de Caudales de Colombia SAS ESP, y servicio técnico básico y especializado, de acuerdo con las condiciones establecidas por la empresa y la oferta presentada por el contratista la cual hace parte integral del presente contrato.</t>
  </si>
  <si>
    <t>Caudales de Colombia S.A.S. E.S.P. requiere realizar la compra de cien (100) galones de combustible ACPM para la planta generadora ubicada en la PTAR del conjunto Arboretto Bosque Residencial del municipio de La Calera Cundinamarca, de acuerdo con las condiciones establecidas por la empresa y la oferta presentada por el contratista la cual hace parte integral de la presente orden.</t>
  </si>
  <si>
    <t>CEP-CA-037-2022</t>
  </si>
  <si>
    <t>10 DÌAS CALENDARIO</t>
  </si>
  <si>
    <t>CEP-CA-038-2022</t>
  </si>
  <si>
    <t>CEP-CA-039-2022</t>
  </si>
  <si>
    <t>GT-68</t>
  </si>
  <si>
    <t>2 DÌAS HÀBILES</t>
  </si>
  <si>
    <t>CEP-CA-006-2022</t>
  </si>
  <si>
    <t>CA-29-2022</t>
  </si>
  <si>
    <t>CASA QUIMICOS S.A.S</t>
  </si>
  <si>
    <t>DAVINCI se encargará de gestionar para EL CLIENTE, directamente con el proveedor principal del servicio, es decir con GOOGLE INC. la adquisición de la licencia de uso mundial, no exclusiva, ni transferible, del producto Google WorkSpace “BUSINESS STANDARD”, el cual opera como un modelo de Software como Servicio (Software as a Service - SaaS). Dicha licencia de uso se dará al CLIENTE por el término y en las condiciones (número de usuarios y tipo de licencias ) previstas en el presente documento, en adelante, EL CONTRATO.</t>
  </si>
  <si>
    <t>GI-33</t>
  </si>
  <si>
    <t>CEP-CA-036-2022</t>
  </si>
  <si>
    <t>CEP-CA-035-2022</t>
  </si>
  <si>
    <t>CEP-CA-040-2022</t>
  </si>
  <si>
    <t>El vendedor se obliga para con el comprador a entregar a tìtulo de venta los insumos químicos para la operación de la Planta de Tratamiento de Aguas Residuales ubicada en el conjunto Arboretto Bosque Residencial del municipio de La Calera Cundinamarca, de acuerdo con las condiciones establecidas por la empresa y la oferta presentada por el contratista la cual hace parte integral de la presente orden.</t>
  </si>
  <si>
    <t>OK</t>
  </si>
  <si>
    <t>Terminado Sin Liquidar</t>
  </si>
  <si>
    <t>Terminado Anticipadamente</t>
  </si>
  <si>
    <t>CA-30-2022</t>
  </si>
  <si>
    <t>El vendedor se obliga para con el comprador a entregar a tìtulo de venta una (1) Motobomba Eléctrica Trifásica, potencia máxima de 6.0 HP, Caudal de 70 GPM y 220 Voltios para la PTAR del proyecto Arboretto Bosque Residencial., de acuerdo con las condiciones establecidas y la oferta presentada por el contratista la cual hace parte integral de la presente orden.</t>
  </si>
  <si>
    <t>IGNACIO GOMEZ IHM SAS</t>
  </si>
  <si>
    <t>GT-70</t>
  </si>
  <si>
    <t>CEP-CA-044-2022</t>
  </si>
  <si>
    <t>1 DÌAS HÀBILES</t>
  </si>
  <si>
    <t>Pendiente recibo a satisfacciòn</t>
  </si>
  <si>
    <t>Caudales de Colombia requiere la compra de diecisiete (17) bonos de regalo en presentación de tarjeta de consumo por valor cada uno de cien mil pesos m/cte ($100.000).</t>
  </si>
  <si>
    <t>CA-31-2022</t>
  </si>
  <si>
    <t>CEP-CA-046-2022</t>
  </si>
  <si>
    <t>10 DÌAS HÀBILES</t>
  </si>
  <si>
    <t>Falta Acta de Liquidacion y Acta de Cierre
Esteban solicito a Integrita, copia del Acta de Liquidacion</t>
  </si>
  <si>
    <t>Faltan Acta de Liquidación y Acta de Cierre del Expediente
El contrato aún no se ha liquidado teniendo en cuenta que el contrato principal 203-2021 con la USPEC de igual forma no ha sido liquidado.</t>
  </si>
  <si>
    <t>Por Ejecutar</t>
  </si>
  <si>
    <t>14-47-101020139 CUMPLIMIENTO
CALIDAD DEL SERVICIO</t>
  </si>
  <si>
    <t>26/10/2022 - Suscripción</t>
  </si>
  <si>
    <t>Pendiente actualizaciòn de la garantìa con acta de inicio</t>
  </si>
  <si>
    <t>14-47-101020180 CUMPLIMIENTO
CALIDAD DE LOS ELEMENTOS</t>
  </si>
  <si>
    <t>28/10/2022 - Suscripción</t>
  </si>
  <si>
    <t>A</t>
  </si>
  <si>
    <t>x</t>
  </si>
  <si>
    <t>REGISTRO PRESUPUESTAL</t>
  </si>
  <si>
    <t>FECHA DE SUSCRIPCIÓN CONTRATO</t>
  </si>
  <si>
    <t xml:space="preserve">VIGILANCIA </t>
  </si>
  <si>
    <t>VIG -001</t>
  </si>
  <si>
    <t>212020200807 001 SERVICIO DE VIGILANCIA</t>
  </si>
  <si>
    <t>00-34</t>
  </si>
  <si>
    <t>1,197,238,301</t>
  </si>
  <si>
    <t xml:space="preserve">12 meses </t>
  </si>
  <si>
    <t xml:space="preserve">JUAN MANUEL DIAZ </t>
  </si>
  <si>
    <t>3545350-3</t>
  </si>
  <si>
    <t>PRESTACIÓN DEL SERVICIO DE VIGILANCIA Y SEGURIDAD PRIVADA EN LAS DIFERENTES INSTALACIONES DE LA EMPRESA DE SERVICIOS PÚBLICOS DOMICILIARIOS DE ACUEDUCTO Y ALCANTARILLADO DE EL CARMEN DE BOLÍVAR ACUECAR S.A. E.S.P.</t>
  </si>
  <si>
    <t>SEGURIDAD Y VIGILANCIA INDUSTRIAL COMERCIAL Y BANCARIA SEVIN LTDA.</t>
  </si>
  <si>
    <t>CARLOS CESAR CASTILLO STAVE</t>
  </si>
  <si>
    <t>CONTRATO DE OBRA PARA ATENDER LAS CONTINGENCIAS QUE SE OCASIONARON POR LA REMOCIÓN EN MASA DEL TERRENO EN LOS DIFERENTES SECTORES HIDRÁULICOS DEL SISTEMA DE ACUEDUCTO OPERADO POR ACUECAR S.A ESP</t>
  </si>
  <si>
    <t>COB-001</t>
  </si>
  <si>
    <t xml:space="preserve">212020200803 MANTENIMIENTO </t>
  </si>
  <si>
    <t xml:space="preserve">15 DIAS </t>
  </si>
  <si>
    <t xml:space="preserve">JAIME DAVID ROA AMADOR </t>
  </si>
  <si>
    <t>COB-002</t>
  </si>
  <si>
    <t>CONTRATO DE OBRA CORREGIR LAS FALLAS Y REALIZAR MANTENIMIENTO PREVENTIVO AL SISTEMA DE DRENAJE DE LA ESTACIÓN DEL PRADO DE LA EMPRESA ACUECAR S.A ESP</t>
  </si>
  <si>
    <t>COB-003</t>
  </si>
  <si>
    <t xml:space="preserve">CONTRATO DE OBRA PARA LA REPARACIÓN DE FUGAEN LÍNEA DE ABDUCCIÓN DE 16 PULGADAS,PERTENECIENTE A LA EMPRESA DE SERVICIOSALCANTARILLADO, ACUECAR S.A. E.S.P. QUE DIO ORIGEN A UNA EMERGENCIA CAUSADA POR EL DESPLAZAMIENTO DEL TERRENO POR LA REMOCION EN MASA DE LA ZONA AFECTADA </t>
  </si>
  <si>
    <t>3 DIAS</t>
  </si>
  <si>
    <t xml:space="preserve">RODRIGO BAYUELO VERGARA </t>
  </si>
  <si>
    <t>COB-004</t>
  </si>
  <si>
    <t>CONTRATO DE OBRA PARA INTERVENCIÓN PARA LA REDUCCIÓN DE LAS PÉRDIDAS POR FUGAS Y DAÑOS EN LA LÍNEA DE ADUCCIÓN EN TUBERÍAS DE 14 Y 16 PULGADAS EN HD DE LA EMPRESA DE ACUEDUCTO DE EL CARMEN DE BOLÍVAR- ACUECAR S.A ESP</t>
  </si>
  <si>
    <t>S&amp;B CONSTRUCCION Y SUMINISTRO S.A.S</t>
  </si>
  <si>
    <t xml:space="preserve">OBRA </t>
  </si>
  <si>
    <t xml:space="preserve">232020200807 MANTENIMIENTOS LINEA DE ADUCCIÓN OVEJAS               232020200809 PLAN DE INVERSION DEL PROGRAMA DE REDUCCION DE PERDIDA DE AGUA </t>
  </si>
  <si>
    <t xml:space="preserve">2 MESES </t>
  </si>
  <si>
    <t xml:space="preserve"> </t>
  </si>
  <si>
    <t>COB-005</t>
  </si>
  <si>
    <t>FOUR IT SAS</t>
  </si>
  <si>
    <t>21/032023</t>
  </si>
  <si>
    <t xml:space="preserve">JESUS ZAPATA </t>
  </si>
  <si>
    <t>COB-006</t>
  </si>
  <si>
    <t>REHABILITACION DE TUBERIA CAMPO DE POZOS 7 Y 8 OVEJITAS DE LA EMPRESA DE ACUEDUCTO DE EL CARMEN DE BOLÍVAR</t>
  </si>
  <si>
    <t>OC-001</t>
  </si>
  <si>
    <t xml:space="preserve">COMPRA DE DISPOSITIVOS BASICOS TIPO HEXAGONAL DE 1/2 </t>
  </si>
  <si>
    <t xml:space="preserve">SILVANY MARTINEZ NAVARRO </t>
  </si>
  <si>
    <t xml:space="preserve">ORDEN DE COMPRA </t>
  </si>
  <si>
    <t xml:space="preserve">2120202005 MATERIALES Y SUMINISTROS </t>
  </si>
  <si>
    <t>DAVID BALDOVINO</t>
  </si>
  <si>
    <t>OS-001</t>
  </si>
  <si>
    <t xml:space="preserve">PUBLICACION EN UN DIARIO DE AMPLIA CIRCULACION DE LOS AVISOS INSTITUCIONALES DIRIGIDOS A LOS USUARIOS CON RELACION A LA ACTUALIZACION DE LAS TARIFAS DE ACUEDUCTO DE LA EMPRESA ACUECAR SA ESP DE EL CARMEN DE BOLIVAR, DE CONFORMIDAD A LA NORMATIVIDAD APLICABLE Y DIRECTRICES DE LA COMISION DE RESULACION DE AGUA POTABLE Y SANEAMIENTO BASICO (CRA) </t>
  </si>
  <si>
    <t xml:space="preserve">EDITORIAL DEL MAR SA </t>
  </si>
  <si>
    <t xml:space="preserve">212020200902 OTROS GASTOS </t>
  </si>
  <si>
    <t xml:space="preserve">RAYMUNDO MARTINEZ </t>
  </si>
  <si>
    <t>3 DIA</t>
  </si>
  <si>
    <t xml:space="preserve">ORDEN DE SERVICIO </t>
  </si>
  <si>
    <t>OS-002</t>
  </si>
  <si>
    <t xml:space="preserve">PRESTACION DE SERVICIOD DE SALUD EN REALCION A LA PRACTICA DE EXAMENES MEDICOS OCUPACIONALES DE INGRESO Y CON ENFASIS EN ALTURAS PARA LOS TRABAJADORES DE ACUECAR SA ESP </t>
  </si>
  <si>
    <t xml:space="preserve">SERVICIOS INTEGRALES EN SEGURIDAD Y SALUD EN EL TRABAJO SAS - SISST </t>
  </si>
  <si>
    <t xml:space="preserve">212020200901 CAPACITACIONES,BIENSTAR SOCIAL </t>
  </si>
  <si>
    <t xml:space="preserve">ROSARIO ORTEGA </t>
  </si>
  <si>
    <t xml:space="preserve"> 1 MES </t>
  </si>
  <si>
    <t xml:space="preserve">18 DIAS </t>
  </si>
  <si>
    <t xml:space="preserve">35 DIAS </t>
  </si>
  <si>
    <t xml:space="preserve">35 DIAS                              </t>
  </si>
  <si>
    <t>CS-001</t>
  </si>
  <si>
    <t xml:space="preserve">SUMINISTRO DE COMBUSTIBLES, Y LUBRICANTESPARA LAS PLANTAS ELECTRICAS, EQUIPOS MENORES Y VEHICULOS ARRENDADOS POR ACUECAR SA ESP </t>
  </si>
  <si>
    <t xml:space="preserve">ESTACIÓN DE GAMBOTE SAS </t>
  </si>
  <si>
    <t xml:space="preserve">SUMINISTRO </t>
  </si>
  <si>
    <t xml:space="preserve">12 MESES </t>
  </si>
  <si>
    <t xml:space="preserve">30 DIAS </t>
  </si>
  <si>
    <t>CS-002</t>
  </si>
  <si>
    <t xml:space="preserve">SUMINISTRO DE ACOMPLES REX OMEGA T.M.20 PARA LAS IMPULSADORAS 3,4 Y 5 ESTACION PRADO DE LA EMPRESA ACUECAR SA ESP </t>
  </si>
  <si>
    <t xml:space="preserve">PTC INGENIERIA &amp; REPRESENTACIONES SAS </t>
  </si>
  <si>
    <t xml:space="preserve">3 DIAS </t>
  </si>
  <si>
    <t>CS-003</t>
  </si>
  <si>
    <t>SUMINISTRO DE MATERIALES PETREOS PARA EL MANTENIMIENTO Y REHABILITACIÓN DE REDES DE DISTRIBUCIÓN, LINEA DE CONDUCCION DE AGUA POTABLE EN EL MUNICIPIO DEL CARMEN DE BOLIVAR</t>
  </si>
  <si>
    <t xml:space="preserve">JORGE FRIERI BUELVAS </t>
  </si>
  <si>
    <t xml:space="preserve">10 MESES Y 15 DIAS </t>
  </si>
  <si>
    <t xml:space="preserve">CS-004 </t>
  </si>
  <si>
    <t>SUMINISTRO DE PAPELERÍA Y ELEMENTOS DE OFICINA PARA LAS DEPENDENCIAS DE LA EMPRESA DE ACUECAR S.A E.S.P.</t>
  </si>
  <si>
    <t xml:space="preserve">INVERSAR DEL CARIBE SAS </t>
  </si>
  <si>
    <t>07/02/023</t>
  </si>
  <si>
    <t xml:space="preserve">10 DIAS </t>
  </si>
  <si>
    <t xml:space="preserve">LUIS ALBERTO CAMARGO </t>
  </si>
  <si>
    <t>CS-005</t>
  </si>
  <si>
    <t>SUMINISTRO DE PAPELERÍA MEMBRETADA PARA EL ÁREA TÉCNICA Y COMERCIAL DE ACUECAR S.A E.S.P</t>
  </si>
  <si>
    <t xml:space="preserve">VISTA PRINT EU </t>
  </si>
  <si>
    <t>06/03,/2023</t>
  </si>
  <si>
    <t>CS-007</t>
  </si>
  <si>
    <t>SUMINISTRO DE BRIDA EN HD DE 12" CON TORNILLERIA PARA INSTALACION DE MACROMEDIDOR DE AGUA EN PLANTA DE TRATAMIENTO DE EL PRADO</t>
  </si>
  <si>
    <t xml:space="preserve">ACUATUBOS SAS </t>
  </si>
  <si>
    <t>5 DIAS</t>
  </si>
  <si>
    <t>CS-008</t>
  </si>
  <si>
    <t>SUMINISTRO DE ACCESORIOS PARA REPARACIÓN DE DAÑOS EN REDES HIDRAULICAS PRIMARIAS Y SECUNDARIAS PERTENECIENTES AL ACUEDUCTO DE EL CARMEN DE BOLIVAR - ACUECAR SA ESP</t>
  </si>
  <si>
    <t xml:space="preserve">REINALDO NUÑEZ SARMIENTO </t>
  </si>
  <si>
    <t xml:space="preserve">                                                                                                                                                                                                                  23/03/2023</t>
  </si>
  <si>
    <t>CS-010</t>
  </si>
  <si>
    <t>SUMINISTRO DE ELEMENTOS E INSUMOS DE ASEO Y CAFETERIA PARA LA EMPRESA ACUECAR S.A E.S.P</t>
  </si>
  <si>
    <t>GERMAN JAIDER HERNANDEZ MEDINA</t>
  </si>
  <si>
    <t>CS-011</t>
  </si>
  <si>
    <t>SUMINISTRAR EN FORMA SUCESIVA Y A PRECIOS UNITARIOS LOS ELEMENTOS DE DOTACIÓN Y PROTECCIÓN PERSONAL (EPP) PARA LOS TRABAJADORES DE LA EMPRESA DE SERVICIOS PÚBLICOS DOMICILIARIOS DE ACUEDUCTO Y ALCANTARILLADO DEL CARMEN DE BOLÍVAR ACUECAR S.A. E.S.P.</t>
  </si>
  <si>
    <t>CONFECCIONES
SHALOM MARTHA</t>
  </si>
  <si>
    <t xml:space="preserve">2120201002 DOTACION Y SUMINISTRO DE PERSONAL </t>
  </si>
  <si>
    <t>CS-012</t>
  </si>
  <si>
    <t>SUMINISTRO DE PAPELERIA, ELEMENTOS DE OFICINA, TONERES Y REPUESTOS PARA EQUIPOS DE IMPRESIÓN, FOTOCOPIADO Y ESCANER EXISTENTES Y SU RESPECTIVA INSTALACION REQUERIDOS POR LA EMPRESA DE SERVICIOS PUBLICOS DOMICILIARIOS - ACUECAR SA ESP</t>
  </si>
  <si>
    <t>LA DESPENSA EDUCATIVA SAS</t>
  </si>
  <si>
    <t xml:space="preserve">2 MESES Y 19 DIAS </t>
  </si>
  <si>
    <t xml:space="preserve">ALFONSINA PARRA </t>
  </si>
  <si>
    <t>CS-013</t>
  </si>
  <si>
    <t xml:space="preserve">SUMINISTRO DE FORMA SUCESIVA Y A PRECIOS UNITARIOS DE MICROMEDIDORES PARA AGUA CERTIFICADOS DE DIAMETRO NOMINAL DE 1/2 R160 Y ACCESORIOS DE FONTANERIA PARA LA REPOSICION Y/O CAMBIO Y VINCULACION DE NUEVOS USUARIOS QUE SURJA DURANTE LA OPERACIÓN DEL SERVICIO DE ACUEDUCTO PARA LA EMPRESA DE SERVICIOS PUBLICOS DOMICILIARIOS ACUECAR SA ESP </t>
  </si>
  <si>
    <t>M-100214641</t>
  </si>
  <si>
    <t>CPS-020</t>
  </si>
  <si>
    <t>PRESTAR LOS SERVICIOS DE RECAUDO EFECTIVO DEL VALOR DE LAS FACTURAS Y/O MENSUALIDADES DERIVADAS POR CONCEPTO DE PRESTACION DE SERVICIO DE ACUEDUCTO,ALCANTARILLADO Y OTROS QUE FACTURE ACUECAR SA ESP A SUS CLIENTES,BENEFICIARIOS Y/O SUSCRIPTORES , COMO CONSECUENCIA DE LA OPERACION DEL SISTEMA</t>
  </si>
  <si>
    <t xml:space="preserve">COMERCIALIZADORA DE SERVICIOS DE BOLIVAR </t>
  </si>
  <si>
    <t xml:space="preserve">PRESTACION DE SERVICIOS </t>
  </si>
  <si>
    <t xml:space="preserve">5 meses </t>
  </si>
  <si>
    <t>AB000079</t>
  </si>
  <si>
    <t>CPS-022</t>
  </si>
  <si>
    <t>LABORATORIO MICROBIOLOGICO BARRANQUILLA S.A.S.</t>
  </si>
  <si>
    <t>PRESTAR EL SERVICIO DE LABORATORIO PARA ANALISIS FISICO QUIMICO Y MICROBIOLOGICO DE MUESTRAS DE AGUA POTABLE Y CRUDA PARA CONTROL DE CALIDAD , EN LAS CANTIDADES REQUERIDAS POR LA EMPRESA DE SERVICIOS PUBLICOS DOMICILIARIOS ACUECAR S.A.E.S.P, CON EL FIN DE DAR CUMPLIMIENTO A LA NORMATIVIDAD VIGENTE</t>
  </si>
  <si>
    <t xml:space="preserve">6 MESES </t>
  </si>
  <si>
    <t>BQ-100077134</t>
  </si>
  <si>
    <t xml:space="preserve"> CPS-009</t>
  </si>
  <si>
    <t>PRESTAR LOS SERVCIOS DE CAPACITACION EN PRIMEROS AUXILIOS, USO DE EXTINTORES EN OFICINAS ADMINISTRATIVAS, ESTACIONES Y CAMPO DE LA EMPRESA ACUECAR  S.A.E.S.P</t>
  </si>
  <si>
    <t>RISK MANAYEMENT S.A.S.</t>
  </si>
  <si>
    <t>CPS-019</t>
  </si>
  <si>
    <t>CONTRATO DE PRESTACION DE SERVICIOS PARA LA DIVULGACION DE LAS CAMPAÑAS DE COMUNICACIÓN PUBLICITARIA PROMOVIDAS POR LA EMPRESA DE ACUEDUCTO Y ALCANTARILLADO DE EL CARMEN DE BOLÍVAR EN EL MUNICIPIO DE EL CARMEN BOLÍVAR-ACUECAR S.A. E.S.P. CON EL FIN DE GENERAR EN LOS USUARIOS DEL SERVICIO UN PAGO PUNTUAL DE LA FACTURA Y EL USO ADECUADO Y ECOLOGICO DEL SERVICIO DE AGUA QUE PRESTA LA EMPRESA."</t>
  </si>
  <si>
    <t>ASOCIACIÓN DE RADIO, TELEVISIÓN Y REDES
SOCIALES PRODUCCIONES CARCAMO</t>
  </si>
  <si>
    <t xml:space="preserve">212020200806 IMPRESIONES Y PUBLICACIONES </t>
  </si>
  <si>
    <t xml:space="preserve">8 MESES Y 27 DIAS </t>
  </si>
  <si>
    <t>CPS-021</t>
  </si>
  <si>
    <t>SISTEMAS INTEGRALES LTDA.</t>
  </si>
  <si>
    <t>PRESTAR SERVICIOS DE FACTURACION Y ERP EN LA NUBE EN LA MODALIDAD DE SOFWARE COMO SERVICIO SAS REQUERIDOS POR LA EMPRESA DE SERVICIOS PUBLICOS DOMICILIARIOS -ACUECAR SA ESP , CON EL FIN DE DAR CUMPLIMINETO A LA NORMATIVIDAD VIGENTE</t>
  </si>
  <si>
    <t>212020200805 LICENCIAS Y SOFTWARE</t>
  </si>
  <si>
    <t xml:space="preserve">EDWIN PEREZ </t>
  </si>
  <si>
    <t>CPS-001</t>
  </si>
  <si>
    <t>PRESTAR LOS SERVICIOS COMO ASESOR PQRS EN LOS PROCESOS DE ATENCIÓN AL CLIENTE Y APOYO EN LOS PROCESOS DE FACTURACIÓN, RECAUDO Y CARTERA DE LA EMPRESA ACUECAR S.A. E.S.P</t>
  </si>
  <si>
    <t>AMAURY JOSE  TORRES SERRA</t>
  </si>
  <si>
    <t xml:space="preserve">212020200802 REMUNERACION SERVICIOS TECNICOS </t>
  </si>
  <si>
    <t>CPS-002</t>
  </si>
  <si>
    <t>MILFRETH OLIVERA GUERRA</t>
  </si>
  <si>
    <t>CPS-003</t>
  </si>
  <si>
    <t>PRESTAR LOS SERVICIOS DE APOYO LOGISTICO Y ADMINISTRATIVA EN LAS LABORES DEL AREA JURIDICA DE LA EMPRESA ACUECAR S.A. E.S.P</t>
  </si>
  <si>
    <t>ALVARO RAMIRO BRIEVA ARDILA</t>
  </si>
  <si>
    <t>CPS-004</t>
  </si>
  <si>
    <t>ISABEL MARIA MERIÑO ALVAREZ</t>
  </si>
  <si>
    <t>PRESTAR LOS SERVICIOS COMO AUXILIAR COMERCIAL EN LA EMPRESA ACUECAR S.A.E.S.P</t>
  </si>
  <si>
    <t>CPS-005</t>
  </si>
  <si>
    <t>PRESTAR LOS SERVICIOS DE APOYO EN LA IMPLEMENTACIÓN DEL PROGRAMA DE SALUD OCUPACIONAL DE LA EMPRESA ACUECAR S.A.E.S.P</t>
  </si>
  <si>
    <t>ELISABEL RODRIGUEZ OZUNA</t>
  </si>
  <si>
    <t>CPS-006</t>
  </si>
  <si>
    <t xml:space="preserve">VICTOR RAFAEL QUESADA VERGARA </t>
  </si>
  <si>
    <t>PRESTAR LOS SERVICIOS DE AUXILIAR DE SISTEMA DE INFORMACION EN EL AREA TECNICA DE LA EMPRESA ACUECAR</t>
  </si>
  <si>
    <t>CPS-007</t>
  </si>
  <si>
    <t>NATHALY PAOLA DEL VALLE RODRIGUEZ</t>
  </si>
  <si>
    <t>PRESTAR LOS SERVICIOS DE APOYO A LA GESTION DE COBRO PERSUASIVO A LOS USUARIOS MOROSOS, PARA LA EJECUCION DE ESTRATEGIAS TENDIENTES A CONSEGUIR EL AUMENTO DE RECUADO Y RECUPERACION DE CARTERA DE LA EMPRESA ACUECAR S.A ESP DE EL CARMEN DE BOLIVAR</t>
  </si>
  <si>
    <t>CPS-008</t>
  </si>
  <si>
    <t>ANDRES AVELINO MERLANO ELLES</t>
  </si>
  <si>
    <t>PRESTACION DE SERVICIOS DE APOYO A LA GESTION COMO MENSAJERO DE LA EMPRESA ACUECAR S.A.E.S.P</t>
  </si>
  <si>
    <t>CPS-018</t>
  </si>
  <si>
    <t>CPS-017</t>
  </si>
  <si>
    <t xml:space="preserve">8 MESES </t>
  </si>
  <si>
    <t>CPS-016</t>
  </si>
  <si>
    <t>CPS-015</t>
  </si>
  <si>
    <t>CPS-014</t>
  </si>
  <si>
    <t>CPS-013</t>
  </si>
  <si>
    <t>LUIS MIRANDA GONZALEZ</t>
  </si>
  <si>
    <t>CPS-012</t>
  </si>
  <si>
    <t>CPS-011</t>
  </si>
  <si>
    <t>CPS-023</t>
  </si>
  <si>
    <t xml:space="preserve">PRESTAR LOS SERVICIOS COMO TECNOLOGO EN SEGURIDAD Y SALUD OCUPACIONAL, PARA EL ACOMPAÑAMIENTO Y ORIENTACION A ACUECAR SA ESP, EN LA IMPLEMENTACIÓN DEL PROGRAMA DE SALUD OCUPACIONAL Y LINEAMIENTOS CORCORDANTES DE ACUERDO CON LA NORMATIVIDAD VIGENTE. </t>
  </si>
  <si>
    <t xml:space="preserve">YOLANDA FALCON </t>
  </si>
  <si>
    <t>CPP-001</t>
  </si>
  <si>
    <t>ROSARIO ELENA ORTEGA BUELVAS</t>
  </si>
  <si>
    <t>PRESTAR LOS SERVICIOS PROFESIONALES  COMO DIRECTOR ADMINISTRATIVO Y FINANCIERO DE LA EMPRESA ACUECAR A.S.E.S.P</t>
  </si>
  <si>
    <t xml:space="preserve">PRESTACION DE SERVICIOS PROFESIONALES </t>
  </si>
  <si>
    <t xml:space="preserve">212020200801 HONORARIOS </t>
  </si>
  <si>
    <t>CPP-020</t>
  </si>
  <si>
    <t xml:space="preserve">JAIME DADID ROA AMADOR </t>
  </si>
  <si>
    <t>CPP-002</t>
  </si>
  <si>
    <t>CPP-003</t>
  </si>
  <si>
    <t>CPP-004</t>
  </si>
  <si>
    <t>CPP-005</t>
  </si>
  <si>
    <t>CPP-006</t>
  </si>
  <si>
    <t>CPP-007</t>
  </si>
  <si>
    <t>RODRIGO RAFAEL BAYUELO VERGARA</t>
  </si>
  <si>
    <t>PRESTAR LOS SERVICIOS PROFESIONALES COMO INGENIEROS DE REDES</t>
  </si>
  <si>
    <t>CPP-026</t>
  </si>
  <si>
    <t>JUAN MANUEL DIAZ OLIVERA</t>
  </si>
  <si>
    <t>PRESTAR LOS SERVICIOS PROFESIONALES  COMO DIRECTOR TECNICO DE LA EMPRESA ACUECAR A.S.E.S.P</t>
  </si>
  <si>
    <t>CPP-022</t>
  </si>
  <si>
    <t>CARLOS JOSE JOSE HIPACIO OCAMPO ARDILA</t>
  </si>
  <si>
    <t>PRESTAR LOS SERVICIOS PROFESIONALES  DE REPRESENTACION Y ASESORIA LEGAL Y JURIDICA A LA EMPRESA ACUECAR A.S.E.S.P</t>
  </si>
  <si>
    <t xml:space="preserve">EN LIQUIDACION </t>
  </si>
  <si>
    <t xml:space="preserve">EN EJECUCION </t>
  </si>
  <si>
    <t>CPP-021</t>
  </si>
  <si>
    <t>CPP-016</t>
  </si>
  <si>
    <t>DINA MARCELA ARIZA CARO</t>
  </si>
  <si>
    <t>PRESTAR LOS SERVICIOS DE GESTOR DE AFILIACIONES, CONTROL DE APORTES Y RECONOCIMIENTO DE PRESTACIONES ECONOMICAS DEL SISTEMA DE SEGURIDAD SOCIAL INTEGRAL Y APOYO A LABORES DE RECUPERACIÓN DE CARTERA DEL AREA COMERCIAL DE LA EMPRESA ACUECAR S.A.E.S.</t>
  </si>
  <si>
    <t>CPP-035</t>
  </si>
  <si>
    <t>CPP-009</t>
  </si>
  <si>
    <t>ERICK BOBADILLA PELUFFO</t>
  </si>
  <si>
    <t>PRESTAR LOS SERVICIOS PROFESIONALES DE ABOGADO EN LA EMPRESA ACUECAR S.A.E.S.P, CON ÉNFASIS EN LOS PROCESOS DE COBRO PERSUASIVO Y JUDICIAL DE LOS USUARIOS MOROSOS DE LA EMPRESA, EN COORDINACIÓN CON LOS PROCESOS DE SUSPENSIÓN, CORTE, RECONEXIÓN DEL SERVICIO Y TRÁMITES INTERNOS DE FRAUDES E ILEGALES Y DEMAS PROCESOS JUDICIALES DE DIVERSA INDOLE QUE SE LE ENCARGUEN EN APOYO AL AREA JURIDICA DE LA EMPRESA  ACUECAR A.S.E.S.P</t>
  </si>
  <si>
    <t xml:space="preserve">CARLOS OCAMPO ARDILA </t>
  </si>
  <si>
    <t>CPP-028</t>
  </si>
  <si>
    <t>CPP-010</t>
  </si>
  <si>
    <t>LUIS ALBERTO CAMARGO PARDO</t>
  </si>
  <si>
    <t>PRESTAR LOS SERVICIOS DE ABOGADO PARA EL FORTALECIMIENTO DEL AREA JURIDICA Y COMERCIAL DE  ACUECAR A.S.E.S.P Y BRINDAR UN APOYO JUDICIAL PARA LOS PROCESOS EJECUTIVOS EN CONTRA DE LOS DEUDORES MOROSOS DEL SERVICIO QUE PRESTA LA EMPRESA A EFECTOS DE REALIZAR UNA RECUPERACION EFECTIVA DE CARTERA Y GENERAL CULTURA DE PAGO.</t>
  </si>
  <si>
    <t>CPP-029</t>
  </si>
  <si>
    <t>CPP-012</t>
  </si>
  <si>
    <t>ALFONSINA PARRA MONTES</t>
  </si>
  <si>
    <t>PRESTAR LOS SERVICIOS PROFESIONALES PARA EL MANEJO DE SISTEMAS DE INFORMACION DE LA EMPRESA ACUECAR S.A.E.S.P</t>
  </si>
  <si>
    <t xml:space="preserve"> JAIME DAVID ROA AMADOR </t>
  </si>
  <si>
    <t>CPP-031</t>
  </si>
  <si>
    <t>CPP-013</t>
  </si>
  <si>
    <t>ALVARO JOSE TORRES TORRES</t>
  </si>
  <si>
    <t>PRESTAR LOS SERVICIOS PROFESIONALES COMO LIDER DE RECURSOS HUMANOS DE LA EMPRESA ACUECAR S.A.E.S.P</t>
  </si>
  <si>
    <t>CPP-032</t>
  </si>
  <si>
    <t>CPP-014</t>
  </si>
  <si>
    <t>JESUS DAVID ZAPATA RODRIGUEZ</t>
  </si>
  <si>
    <t>PRESTAR LOS SERVICIOS PROFESIONALES EN EL ÁREA TÉCNICA COORDINANDO LOS PROCESOS OPERATIVOS DE PRESTACION DEL SERVICIO ORIENTADO AL MANTENIMIENTO PREDICTIVO, PREVENTIVO Y CORRECTIVO DE LOS EQUIPOS DEL ACUEDUCTO DE EL CARMEN DE BOLÍVAR - ACUECAR S.A. E.S.P C</t>
  </si>
  <si>
    <t>CPP-033</t>
  </si>
  <si>
    <t>CPP-015</t>
  </si>
  <si>
    <t>EDWIN LUIS PEREZ OLIVERA</t>
  </si>
  <si>
    <t>PRESTAR LOS SERVICIOS PROFESIONALES COMO INGENIERO DE SISTEMAS CON ENFOQUE,EXPERIENCIA Y CONOCIMIENTOS EN ELECTRONICA, ARQUITECTURA DE HARDWARE, ENSAMBLE,CABLEADOS DE EQUIPOS DE ESCRITORIO, REPARACION DE PORTATILES O EQUIPOS, DISEÑO Y ADMINSITRACION DE LA EMPRESA ACUECAR</t>
  </si>
  <si>
    <t>CPP-034</t>
  </si>
  <si>
    <t>ROSARIO ORTEGA</t>
  </si>
  <si>
    <t>CPP-017</t>
  </si>
  <si>
    <t>BRENDA PALIS MARTINEZ</t>
  </si>
  <si>
    <t>PRESTAR LOS SERVICIOS PROFESIONALES REALIZANDO ACTIVIADES DE AUDITORIA SEGUIMIENTO Y MONITOREO Y CONTROL DE LOS DIFERENTES PLANES PROGRAMA QUE DEBE ADOPTAR Y SEGUIR LA EMPRESA EN CUANTO LA GESTION ADMINISTRATIVA ESTABLECIENDO LAS ESTRATEGIAS QUE DEBE ADOPTAR LA GERENCIA EN SUS DIFERENTES PROCESOS ADMINISTRATIVOS.</t>
  </si>
  <si>
    <t>CPP-036</t>
  </si>
  <si>
    <t>CPP-019</t>
  </si>
  <si>
    <t>YOLANDA FALCON ROMERO</t>
  </si>
  <si>
    <t>PRESTAR LOS SERVICIOS PROFESIONALES COMO APOYO AL AREA ADMINISTRATIVA Y FINANCIERA REALIZANDO ACTIVIDADES DE APOYO CONTABLE</t>
  </si>
  <si>
    <t>CPP-038</t>
  </si>
  <si>
    <t xml:space="preserve">MARIA CAROLINA MARTINEZ </t>
  </si>
  <si>
    <t>CPP-037</t>
  </si>
  <si>
    <t xml:space="preserve">MODIFICATORIO DEL CONTRATO DE PRESTACION DEL SERVICIO DE VIGILANCIA Y SEGURIDAD PRIVADA N° 01 DE 2023 EN VALORES </t>
  </si>
  <si>
    <t>CAR-003</t>
  </si>
  <si>
    <t>ARRENDAMIENTO DE VEHICULO AUTOMOTOR PARA EL SERVICIO Y DESARROLLO DE LA GESTION ADTIVA,COMERCIAL Y OPERATIVA DE LA EMPRESA ACUECAR S.A.E.S.P</t>
  </si>
  <si>
    <t>OSVALDO ENRIQUE VASQUEZ MONTES</t>
  </si>
  <si>
    <t xml:space="preserve">ALQUILER DE VEHICULO </t>
  </si>
  <si>
    <t>212020200702-ARRENDAMIENTO</t>
  </si>
  <si>
    <t>16/03/2023</t>
  </si>
  <si>
    <t>18/03/2023</t>
  </si>
  <si>
    <t xml:space="preserve">MODIFICATORIO EN VALOR MENSUAL </t>
  </si>
  <si>
    <t>MODIFICACIÓN N°2</t>
  </si>
  <si>
    <t>CAR-002</t>
  </si>
  <si>
    <t>CAR-001</t>
  </si>
  <si>
    <t>CS-006</t>
  </si>
  <si>
    <t>CS-009</t>
  </si>
  <si>
    <t>CPP-008</t>
  </si>
  <si>
    <t>CPP-011</t>
  </si>
  <si>
    <t xml:space="preserve">9 MESES Y 13 DIAS </t>
  </si>
  <si>
    <t>CPP-018</t>
  </si>
  <si>
    <t>CPP-023</t>
  </si>
  <si>
    <t>CPP-024</t>
  </si>
  <si>
    <t>CPP-025</t>
  </si>
  <si>
    <t>CPP-027</t>
  </si>
  <si>
    <t>CPP-030</t>
  </si>
  <si>
    <t xml:space="preserve">AMER ENRIQUE TAPIA BERRIO </t>
  </si>
  <si>
    <t xml:space="preserve">10 MESES Y 16 DIAS </t>
  </si>
  <si>
    <t>CAR-004</t>
  </si>
  <si>
    <t xml:space="preserve">KAREN MARIA ESTRADA CABARCAS </t>
  </si>
  <si>
    <t xml:space="preserve">10 MESES Y 23 DIAS </t>
  </si>
  <si>
    <t xml:space="preserve">SILVIA BRIEVA NARVAEZ </t>
  </si>
  <si>
    <t>7 MESE Y 13 DIAS</t>
  </si>
  <si>
    <t>CAR-005</t>
  </si>
  <si>
    <t xml:space="preserve">ROSITH MARIA LEIVA TEHERAN </t>
  </si>
  <si>
    <t xml:space="preserve">6 MESE Y 8 DIAS </t>
  </si>
  <si>
    <t>PRESTACIÓN DE SERVICIOS PROFESIONALES COMO CONTADOR PÚBLICO PARA DESARROLLAR LAS ACTIVIDADES RELACIONADAS CON LOS ASPECTOS CONTABLES, TRIBUTARIOS, APOYO EN LOS INFORMES A ENTES DE CONTROL, ACTUALIZACION DE LOS INFORMES CONTABLES EN EL SUI DE LA SSPD E IMPLEMENTACIÓN DEL NUEVO SOFTWARE CONTABLE</t>
  </si>
  <si>
    <t>MARIA MARGARITA MEDRANO HADECHINE</t>
  </si>
  <si>
    <t xml:space="preserve">3 MESES </t>
  </si>
  <si>
    <t>PRESTAR LOS SERVICIOS PROFESIONALES COMO GESTOR SOCIAL Y APOYO A LAS LABORES DE RECUPERACION DE CARTERA DEL AREA COMERCIAL DE LA EMPRESA ACUECAR S.A.E.S.P</t>
  </si>
  <si>
    <t>HILDA PATRICIA BARRAZA HERNANDEZ</t>
  </si>
  <si>
    <t xml:space="preserve">9 MESES </t>
  </si>
  <si>
    <t xml:space="preserve">8 meses </t>
  </si>
  <si>
    <t>PRESTAR LOS SERVICIOS PROFESIONALES DE ABOGADO EN LA LA EMPRESA ACUECAR A.S.E.S.P</t>
  </si>
  <si>
    <t xml:space="preserve">LUIS NICOLAS MIRANDA GONZALEZ </t>
  </si>
  <si>
    <t>PRESTAR LOS SERVICIOS PROFESIONALES COMO DIRECTOR COMERCIAL DE LA EMPRESA - ACUECAR S.A. E.S.P</t>
  </si>
  <si>
    <t>RAYMUNDO GUILLERMO MARTINEZ HERNANDEZ</t>
  </si>
  <si>
    <t>CPP-039</t>
  </si>
  <si>
    <t>PRESTAR POR SUS PROPIOS MEDIOS, CON PLENA AUTONOMÍA TÉCNICA ADMINISTRATIVA Y OPERACIONAL.SUS SERVICIOS PROFESIONALES COMO CONTADOR PÚBLICO A ACUECAR S.A ESP."</t>
  </si>
  <si>
    <t>JOSE MANUEL GARCIA COLEY</t>
  </si>
  <si>
    <t>COMERCIALIZADORA BERSI L LTDA</t>
  </si>
  <si>
    <t>PRESTAR LOS SERVICIOS PROFESIONALES EN EL AREA DE INGENERIA QUIMICA Y AMBIENTAL PARA LA ASESORIA EN EL MANEJOPUBLICO DE LA EMPRESA ACUECAR A.S.E.S.P</t>
  </si>
  <si>
    <t xml:space="preserve">8 MESE </t>
  </si>
  <si>
    <t xml:space="preserve">20 DIAS </t>
  </si>
  <si>
    <t>MARIA CAROLINA MARTINEZ FUENTES</t>
  </si>
  <si>
    <t>PRESTAR LOS SERVICIOS PROFESIONALES COMO CONTADOR DE LA EMPRESA ACUECAR A.S.E.S.P</t>
  </si>
  <si>
    <t>Cumplimiento:7545101050542
Extracontractual:7540101047609, Seguros del Estado SA</t>
  </si>
  <si>
    <t>Cumplimiento:7545101050623.
Extracontractual:7540101047666, Seguros del Estado SA</t>
  </si>
  <si>
    <t>Cumplimiento: 7545101051560
Extracontractual: 7540101048534
Seguros del Estado SA</t>
  </si>
  <si>
    <t>Cumplimiento:754510105191
Extracontractual:7540101048914
Seguros del Estado SA</t>
  </si>
  <si>
    <t>Cumplimiento:7545101050980
Extracontractual:7540101047999, Seguros del Estado SA</t>
  </si>
  <si>
    <t>SUMINISTRO DE CLORO GAS E HIPOCLORITO DE CALCIO PARA LA PLANTA DE TRATAMIENTO DE AGUA POTABLE DE LA EMPRESA DE ACUEDUCTO Y ALCANTARILLADO DE EL CARMEN DE BOLÍVAR ACUECAR S.A. E.S.P.</t>
  </si>
  <si>
    <t xml:space="preserve">COMERCIALIZADORA BERSIL LTDA </t>
  </si>
  <si>
    <t>30 DIAS</t>
  </si>
  <si>
    <t>SUMINISTRO DE MATERIALES Y HERRAMIENTAS DE FERRETERIA PARA MANTENIMIENTOS PREVENTIVOSY/0 CORRETIVOS EN REDES HIDRAULICAS SECUNDARIAS, ESTACIONES DE REBOMBEO, PLANTA DE TRATAMIENTO Y CAMPO DE POZOS DEL PERTENECIENTES AL ACUEDUCTO DE EL CARMEN DE BOLIVAR-ACUECAR SA ESP,"</t>
  </si>
  <si>
    <t>CENTRO DE NEGOCIOS EL CONSTRUCTOR S.A.S.</t>
  </si>
  <si>
    <t>ADICIÓN N°3</t>
  </si>
  <si>
    <t xml:space="preserve">30  DIAS </t>
  </si>
  <si>
    <t>MODIFICACIÓN N°3</t>
  </si>
  <si>
    <t>En Ejecución</t>
  </si>
  <si>
    <t>Terminado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</si>
</sst>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_(&quot;$&quot;\ * #,##0.00_);_(&quot;$&quot;\ * \(#,##0.00\);_(&quot;$&quot;\ * &quot;-&quot;??_);_(@_)"/>
    <numFmt numFmtId="165" formatCode="_(* #,##0.00_);_(* \(#,##0.00\);_(* &quot;-&quot;??_);_(@_)"/>
    <numFmt numFmtId="166" formatCode="_ * #,##0.00_ ;_ * \-#,##0.00_ ;_ * &quot;-&quot;??_ ;_ @_ "/>
    <numFmt numFmtId="167" formatCode="#,##0\ &quot;€&quot;;\-#,##0\ &quot;€&quot;"/>
    <numFmt numFmtId="168" formatCode="_ [$€-2]\ * #,##0.00_ ;_ [$€-2]\ * \-#,##0.00_ ;_ [$€-2]\ * &quot;-&quot;??_ "/>
    <numFmt numFmtId="169" formatCode="_ * #,##0.00_ ;_ * \-#,##0.00_ ;_ * \-??_ ;_ @_ "/>
    <numFmt numFmtId="170" formatCode="_(&quot;$&quot;\ * #,##0_);_(&quot;$&quot;\ * \(#,##0\);_(&quot;$&quot;\ * &quot;-&quot;??_);_(@_)"/>
    <numFmt numFmtId="171" formatCode="0.0"/>
    <numFmt numFmtId="172" formatCode="_-* #,##0_-;\-* #,##0_-;_-* &quot;-&quot;??_-;_-@_-"/>
    <numFmt numFmtId="173" formatCode="_-[$$-240A]\ * #,##0.00_-;\-[$$-240A]\ * #,##0.00_-;_-[$$-240A]\ * &quot;-&quot;??_-;_-@_-"/>
    <numFmt numFmtId="174" formatCode="&quot;XDR&quot;#,##0.00"/>
    <numFmt numFmtId="175" formatCode="_(&quot;$&quot;* #,##0.00_);_(&quot;$&quot;* \(#,##0.00\);_(&quot;$&quot;* &quot;-&quot;??_);_(@_)"/>
  </numFmts>
  <fonts count="20"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u/>
      <sz val="8.8000000000000007"/>
      <color theme="10"/>
      <name val="Calibri"/>
      <family val="2"/>
    </font>
    <font>
      <sz val="10"/>
      <color theme="1"/>
      <name val="Arial Narrow"/>
      <family val="2"/>
    </font>
    <font>
      <b/>
      <sz val="10"/>
      <color theme="1"/>
      <name val="Arial Narrow"/>
      <family val="2"/>
    </font>
    <font>
      <b/>
      <sz val="14"/>
      <color theme="1"/>
      <name val="Arial Narrow"/>
      <family val="2"/>
    </font>
    <font>
      <sz val="10"/>
      <name val="Arial Narrow"/>
      <family val="2"/>
    </font>
    <font>
      <b/>
      <sz val="10"/>
      <color rgb="FFFF0000"/>
      <name val="Arial Narrow"/>
      <family val="2"/>
    </font>
    <font>
      <sz val="10"/>
      <color rgb="FFFF0000"/>
      <name val="Arial Narrow"/>
      <family val="2"/>
    </font>
    <font>
      <u/>
      <sz val="10"/>
      <color theme="1"/>
      <name val="Arial Narrow"/>
      <family val="2"/>
    </font>
    <font>
      <b/>
      <sz val="10"/>
      <name val="Arial Narrow"/>
      <family val="2"/>
    </font>
    <font>
      <b/>
      <sz val="8"/>
      <color theme="1"/>
      <name val="Arial Narrow"/>
      <family val="2"/>
    </font>
    <font>
      <sz val="10.5"/>
      <color theme="1"/>
      <name val="Arial Narrow"/>
      <family val="2"/>
    </font>
    <font>
      <sz val="10"/>
      <color theme="1"/>
      <name val="Calibri"/>
      <family val="2"/>
      <scheme val="minor"/>
    </font>
    <font>
      <sz val="9"/>
      <color indexed="81"/>
      <name val="Tahoma"/>
      <family val="2"/>
    </font>
    <font>
      <b/>
      <sz val="9"/>
      <color indexed="81"/>
      <name val="Tahoma"/>
      <family val="2"/>
    </font>
    <font>
      <sz val="10"/>
      <name val="Calibri"/>
      <family val="2"/>
      <scheme val="minor"/>
    </font>
    <font>
      <sz val="9"/>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FF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33">
    <xf numFmtId="0" fontId="0" fillId="0" borderId="0"/>
    <xf numFmtId="168" fontId="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3" fillId="0" borderId="0"/>
    <xf numFmtId="0" fontId="1" fillId="0" borderId="0"/>
    <xf numFmtId="166" fontId="3" fillId="0" borderId="0" applyFont="0" applyFill="0" applyBorder="0" applyAlignment="0" applyProtection="0"/>
    <xf numFmtId="0" fontId="1" fillId="0" borderId="0"/>
    <xf numFmtId="0" fontId="3" fillId="0" borderId="0"/>
    <xf numFmtId="166" fontId="3" fillId="0" borderId="0" applyFont="0" applyFill="0" applyBorder="0" applyAlignment="0" applyProtection="0"/>
    <xf numFmtId="0" fontId="1" fillId="0" borderId="0"/>
    <xf numFmtId="0" fontId="3" fillId="0" borderId="0"/>
    <xf numFmtId="165" fontId="2" fillId="0" borderId="0" applyFont="0" applyFill="0" applyBorder="0" applyAlignment="0" applyProtection="0"/>
    <xf numFmtId="167" fontId="3" fillId="0" borderId="0" applyFont="0" applyFill="0" applyBorder="0" applyAlignment="0" applyProtection="0"/>
    <xf numFmtId="0" fontId="1" fillId="0" borderId="0"/>
    <xf numFmtId="0" fontId="1" fillId="0" borderId="0"/>
    <xf numFmtId="166" fontId="3" fillId="0" borderId="0" applyFont="0" applyFill="0" applyBorder="0" applyAlignment="0" applyProtection="0"/>
    <xf numFmtId="165" fontId="2" fillId="0" borderId="0" applyFont="0" applyFill="0" applyBorder="0" applyAlignment="0" applyProtection="0"/>
    <xf numFmtId="166" fontId="3" fillId="0" borderId="0" applyFont="0" applyFill="0" applyBorder="0" applyAlignment="0" applyProtection="0"/>
    <xf numFmtId="0" fontId="4" fillId="0" borderId="0" applyNumberFormat="0" applyFill="0" applyBorder="0" applyAlignment="0" applyProtection="0">
      <alignment vertical="top"/>
      <protection locked="0"/>
    </xf>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9" fontId="3" fillId="0" borderId="0" applyFill="0" applyBorder="0" applyAlignment="0" applyProtection="0"/>
    <xf numFmtId="164" fontId="1"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89">
    <xf numFmtId="0" fontId="0" fillId="0" borderId="0" xfId="0"/>
    <xf numFmtId="0" fontId="5" fillId="0" borderId="0" xfId="0" applyFont="1"/>
    <xf numFmtId="0" fontId="6" fillId="0" borderId="0" xfId="0" applyFont="1"/>
    <xf numFmtId="0" fontId="5" fillId="0" borderId="0" xfId="0" applyFont="1" applyAlignment="1">
      <alignment horizont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14" fontId="8" fillId="0" borderId="1" xfId="21" applyNumberFormat="1" applyFont="1" applyBorder="1" applyAlignment="1">
      <alignment horizontal="center" vertical="center" wrapText="1"/>
    </xf>
    <xf numFmtId="170" fontId="5" fillId="0" borderId="1" xfId="30" applyNumberFormat="1" applyFont="1" applyBorder="1" applyAlignment="1">
      <alignment horizontal="center" vertical="center"/>
    </xf>
    <xf numFmtId="14" fontId="5" fillId="0" borderId="1" xfId="0" applyNumberFormat="1" applyFont="1" applyBorder="1" applyAlignment="1">
      <alignment horizontal="center" vertical="center" wrapText="1"/>
    </xf>
    <xf numFmtId="170" fontId="8" fillId="0" borderId="1" xfId="30" applyNumberFormat="1" applyFont="1" applyFill="1" applyBorder="1" applyAlignment="1">
      <alignment horizontal="center" vertical="center"/>
    </xf>
    <xf numFmtId="170" fontId="5" fillId="0" borderId="1" xfId="30" applyNumberFormat="1" applyFont="1" applyBorder="1" applyAlignment="1">
      <alignment horizontal="center" vertical="center" wrapText="1"/>
    </xf>
    <xf numFmtId="10" fontId="5" fillId="0" borderId="1" xfId="31" applyNumberFormat="1" applyFont="1" applyBorder="1" applyAlignment="1">
      <alignment horizontal="center" vertical="center" wrapText="1"/>
    </xf>
    <xf numFmtId="171" fontId="5" fillId="0" borderId="1" xfId="0" applyNumberFormat="1" applyFont="1" applyBorder="1" applyAlignment="1">
      <alignment horizontal="center" vertical="center" wrapText="1"/>
    </xf>
    <xf numFmtId="170" fontId="5" fillId="0" borderId="1" xfId="30" applyNumberFormat="1" applyFont="1" applyFill="1" applyBorder="1" applyAlignment="1">
      <alignment horizontal="center" vertical="center"/>
    </xf>
    <xf numFmtId="171" fontId="5" fillId="0" borderId="15" xfId="0" applyNumberFormat="1" applyFont="1" applyBorder="1" applyAlignment="1">
      <alignment horizontal="center" vertical="center" wrapText="1"/>
    </xf>
    <xf numFmtId="0" fontId="6" fillId="10" borderId="14"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10" fillId="0" borderId="1" xfId="0" applyFont="1" applyBorder="1" applyAlignment="1">
      <alignment horizontal="center" vertical="center" wrapText="1"/>
    </xf>
    <xf numFmtId="14" fontId="8" fillId="0" borderId="1" xfId="21" applyNumberFormat="1" applyFont="1" applyBorder="1" applyAlignment="1">
      <alignment horizontal="left" vertical="center" wrapText="1"/>
    </xf>
    <xf numFmtId="0" fontId="5" fillId="0" borderId="1" xfId="0" applyFont="1" applyBorder="1" applyAlignment="1">
      <alignment horizontal="left" vertical="center" wrapText="1"/>
    </xf>
    <xf numFmtId="14" fontId="5" fillId="9" borderId="1" xfId="0" applyNumberFormat="1"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70" fontId="5" fillId="0" borderId="1" xfId="30" applyNumberFormat="1" applyFont="1" applyFill="1" applyBorder="1" applyAlignment="1">
      <alignment horizontal="center" vertical="center" wrapText="1"/>
    </xf>
    <xf numFmtId="14" fontId="10" fillId="0" borderId="1" xfId="21" applyNumberFormat="1" applyFont="1" applyBorder="1" applyAlignment="1">
      <alignment horizontal="center" vertical="center" wrapText="1"/>
    </xf>
    <xf numFmtId="14" fontId="5" fillId="0" borderId="1" xfId="21" applyNumberFormat="1" applyFont="1" applyBorder="1" applyAlignment="1">
      <alignment horizontal="center" vertical="center" wrapText="1"/>
    </xf>
    <xf numFmtId="0" fontId="5" fillId="0" borderId="0" xfId="0" applyFont="1" applyAlignment="1">
      <alignment horizontal="justify"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xf>
    <xf numFmtId="170" fontId="8" fillId="0" borderId="1" xfId="30" applyNumberFormat="1" applyFont="1" applyBorder="1" applyAlignment="1">
      <alignment horizontal="center" vertical="center"/>
    </xf>
    <xf numFmtId="170" fontId="8" fillId="0" borderId="1" xfId="3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71" fontId="8" fillId="0" borderId="1" xfId="0" applyNumberFormat="1" applyFont="1" applyBorder="1" applyAlignment="1">
      <alignment horizontal="center" vertical="center" wrapText="1"/>
    </xf>
    <xf numFmtId="171" fontId="8" fillId="0" borderId="15" xfId="0" applyNumberFormat="1" applyFont="1" applyBorder="1" applyAlignment="1">
      <alignment horizontal="center" vertical="center" wrapText="1"/>
    </xf>
    <xf numFmtId="0" fontId="8" fillId="0" borderId="0" xfId="0" applyFont="1"/>
    <xf numFmtId="14" fontId="10" fillId="0" borderId="1" xfId="21" applyNumberFormat="1" applyFont="1" applyBorder="1" applyAlignment="1">
      <alignment horizontal="left" vertical="center" wrapText="1"/>
    </xf>
    <xf numFmtId="0" fontId="5" fillId="8" borderId="1" xfId="0" applyFont="1" applyFill="1" applyBorder="1" applyAlignment="1">
      <alignment horizontal="center" vertical="center" wrapText="1"/>
    </xf>
    <xf numFmtId="171" fontId="5" fillId="8" borderId="1" xfId="0" applyNumberFormat="1" applyFont="1" applyFill="1" applyBorder="1" applyAlignment="1">
      <alignment horizontal="center" vertical="center" wrapText="1"/>
    </xf>
    <xf numFmtId="0" fontId="5" fillId="8" borderId="15" xfId="0" applyFont="1" applyFill="1" applyBorder="1" applyAlignment="1">
      <alignment horizontal="center" vertical="center"/>
    </xf>
    <xf numFmtId="0" fontId="5" fillId="8" borderId="12" xfId="0" applyFont="1" applyFill="1" applyBorder="1" applyAlignment="1">
      <alignment horizontal="center" vertical="center" wrapText="1"/>
    </xf>
    <xf numFmtId="0" fontId="5" fillId="8" borderId="2" xfId="0" applyFont="1" applyFill="1" applyBorder="1" applyAlignment="1">
      <alignment horizontal="center" vertical="center"/>
    </xf>
    <xf numFmtId="0" fontId="5" fillId="8" borderId="1" xfId="0" applyFont="1" applyFill="1" applyBorder="1" applyAlignment="1">
      <alignment horizontal="justify" vertical="center" wrapText="1"/>
    </xf>
    <xf numFmtId="14" fontId="5" fillId="8" borderId="1" xfId="0" applyNumberFormat="1" applyFont="1" applyFill="1" applyBorder="1" applyAlignment="1">
      <alignment horizontal="center" vertical="center"/>
    </xf>
    <xf numFmtId="170" fontId="5" fillId="8" borderId="1" xfId="30" applyNumberFormat="1" applyFont="1" applyFill="1" applyBorder="1" applyAlignment="1">
      <alignment horizontal="center" vertical="center"/>
    </xf>
    <xf numFmtId="14" fontId="5" fillId="8" borderId="1" xfId="0" applyNumberFormat="1" applyFont="1" applyFill="1" applyBorder="1" applyAlignment="1">
      <alignment horizontal="center" vertical="center" wrapText="1"/>
    </xf>
    <xf numFmtId="14" fontId="5" fillId="8" borderId="1" xfId="21" applyNumberFormat="1" applyFont="1" applyFill="1" applyBorder="1" applyAlignment="1">
      <alignment horizontal="center" vertical="center" wrapText="1"/>
    </xf>
    <xf numFmtId="170" fontId="5" fillId="8" borderId="1" xfId="30" applyNumberFormat="1" applyFont="1" applyFill="1" applyBorder="1" applyAlignment="1">
      <alignment horizontal="center" vertical="center" wrapText="1"/>
    </xf>
    <xf numFmtId="0" fontId="5" fillId="8" borderId="0" xfId="0" applyFont="1" applyFill="1"/>
    <xf numFmtId="0" fontId="5" fillId="0" borderId="7" xfId="0" applyFont="1" applyBorder="1" applyAlignment="1">
      <alignment horizontal="center" vertical="center" wrapText="1"/>
    </xf>
    <xf numFmtId="0" fontId="5" fillId="0" borderId="2" xfId="0" applyFont="1" applyBorder="1" applyAlignment="1">
      <alignment horizontal="justify" vertical="center" wrapText="1"/>
    </xf>
    <xf numFmtId="14" fontId="5" fillId="11" borderId="1" xfId="0" applyNumberFormat="1" applyFont="1" applyFill="1" applyBorder="1" applyAlignment="1">
      <alignment horizontal="center" vertical="center" wrapText="1"/>
    </xf>
    <xf numFmtId="171" fontId="5" fillId="11" borderId="1" xfId="0" applyNumberFormat="1" applyFont="1" applyFill="1" applyBorder="1" applyAlignment="1">
      <alignment horizontal="center" vertical="center" wrapText="1"/>
    </xf>
    <xf numFmtId="14" fontId="8" fillId="8" borderId="1" xfId="21" applyNumberFormat="1" applyFont="1" applyFill="1" applyBorder="1" applyAlignment="1">
      <alignment horizontal="center" vertical="center" wrapText="1"/>
    </xf>
    <xf numFmtId="0" fontId="5" fillId="11" borderId="15" xfId="0" applyFont="1" applyFill="1" applyBorder="1"/>
    <xf numFmtId="170" fontId="10" fillId="0" borderId="1" xfId="30" applyNumberFormat="1" applyFont="1" applyFill="1" applyBorder="1" applyAlignment="1">
      <alignment horizontal="center" vertical="center"/>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5" fillId="8" borderId="8" xfId="0" applyFont="1" applyFill="1" applyBorder="1" applyAlignment="1">
      <alignment horizontal="left" vertical="center" wrapText="1"/>
    </xf>
    <xf numFmtId="0" fontId="8" fillId="0" borderId="8" xfId="0" applyFont="1" applyBorder="1" applyAlignment="1">
      <alignment horizontal="left" vertical="center" wrapText="1"/>
    </xf>
    <xf numFmtId="171" fontId="5" fillId="8" borderId="1" xfId="0" applyNumberFormat="1" applyFont="1" applyFill="1" applyBorder="1" applyAlignment="1">
      <alignment horizontal="left" vertical="center" wrapText="1"/>
    </xf>
    <xf numFmtId="0" fontId="5" fillId="11" borderId="1" xfId="0" applyFont="1" applyFill="1" applyBorder="1" applyAlignment="1">
      <alignment horizontal="center" vertical="center" wrapText="1"/>
    </xf>
    <xf numFmtId="0" fontId="5" fillId="0" borderId="1" xfId="0" applyFont="1" applyBorder="1"/>
    <xf numFmtId="0" fontId="5" fillId="9" borderId="1" xfId="0" applyFont="1" applyFill="1" applyBorder="1"/>
    <xf numFmtId="0" fontId="6" fillId="0" borderId="0" xfId="0" applyFont="1" applyAlignment="1">
      <alignment horizontal="center" vertical="center"/>
    </xf>
    <xf numFmtId="0" fontId="12" fillId="0" borderId="0" xfId="0" applyFont="1" applyAlignment="1">
      <alignment horizontal="center" vertical="center"/>
    </xf>
    <xf numFmtId="0" fontId="6" fillId="8" borderId="0" xfId="0" applyFont="1" applyFill="1" applyAlignment="1">
      <alignment horizontal="center" vertical="center"/>
    </xf>
    <xf numFmtId="0" fontId="5" fillId="0" borderId="1" xfId="0" applyFont="1" applyBorder="1" applyAlignment="1">
      <alignment horizontal="center" vertical="center"/>
    </xf>
    <xf numFmtId="171" fontId="12" fillId="12" borderId="15" xfId="0" applyNumberFormat="1" applyFont="1" applyFill="1" applyBorder="1" applyAlignment="1">
      <alignment horizontal="center" vertical="center" wrapText="1"/>
    </xf>
    <xf numFmtId="170" fontId="5" fillId="9" borderId="1" xfId="30" applyNumberFormat="1" applyFont="1" applyFill="1" applyBorder="1" applyAlignment="1">
      <alignment horizontal="center" vertical="center"/>
    </xf>
    <xf numFmtId="170" fontId="5" fillId="9" borderId="1" xfId="30" applyNumberFormat="1" applyFont="1" applyFill="1" applyBorder="1" applyAlignment="1">
      <alignment horizontal="center" vertical="center" wrapText="1"/>
    </xf>
    <xf numFmtId="0" fontId="12" fillId="9" borderId="1" xfId="0" applyFont="1" applyFill="1" applyBorder="1" applyAlignment="1">
      <alignment horizontal="center" vertical="center"/>
    </xf>
    <xf numFmtId="171" fontId="5" fillId="9" borderId="1" xfId="0" applyNumberFormat="1" applyFont="1" applyFill="1" applyBorder="1" applyAlignment="1">
      <alignment horizontal="center" vertical="center" wrapText="1"/>
    </xf>
    <xf numFmtId="170" fontId="0" fillId="0" borderId="0" xfId="0" applyNumberFormat="1"/>
    <xf numFmtId="170" fontId="5" fillId="0" borderId="1" xfId="0" applyNumberFormat="1" applyFont="1" applyBorder="1"/>
    <xf numFmtId="170"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172" fontId="5" fillId="0" borderId="1" xfId="32" applyNumberFormat="1" applyFont="1" applyBorder="1" applyAlignment="1">
      <alignment horizontal="center" vertical="center" wrapText="1"/>
    </xf>
    <xf numFmtId="171" fontId="5" fillId="8" borderId="8" xfId="0" applyNumberFormat="1" applyFont="1" applyFill="1" applyBorder="1" applyAlignment="1">
      <alignment horizontal="left" vertical="center" wrapText="1"/>
    </xf>
    <xf numFmtId="14" fontId="5" fillId="0" borderId="8" xfId="0" applyNumberFormat="1" applyFont="1" applyBorder="1" applyAlignment="1">
      <alignment horizontal="center" vertical="center"/>
    </xf>
    <xf numFmtId="171" fontId="12" fillId="12" borderId="1" xfId="0" applyNumberFormat="1" applyFont="1" applyFill="1" applyBorder="1" applyAlignment="1">
      <alignment horizontal="center" vertical="center" wrapText="1"/>
    </xf>
    <xf numFmtId="0" fontId="5" fillId="11" borderId="1" xfId="0" applyFont="1" applyFill="1" applyBorder="1"/>
    <xf numFmtId="0" fontId="5" fillId="8" borderId="1" xfId="0" applyFont="1" applyFill="1" applyBorder="1" applyAlignment="1">
      <alignment horizontal="center" vertical="center"/>
    </xf>
    <xf numFmtId="171" fontId="12" fillId="0" borderId="1" xfId="0" applyNumberFormat="1" applyFont="1" applyBorder="1" applyAlignment="1">
      <alignment horizontal="center" vertical="center" wrapText="1"/>
    </xf>
    <xf numFmtId="0" fontId="6" fillId="10" borderId="5"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1" xfId="0" applyFont="1" applyFill="1" applyBorder="1" applyAlignment="1">
      <alignment horizontal="center" vertical="center"/>
    </xf>
    <xf numFmtId="0" fontId="5" fillId="9" borderId="1" xfId="0" applyFont="1" applyFill="1" applyBorder="1" applyAlignment="1">
      <alignment horizontal="center" vertical="center" wrapText="1"/>
    </xf>
    <xf numFmtId="14" fontId="5" fillId="9" borderId="1" xfId="0" applyNumberFormat="1" applyFont="1" applyFill="1" applyBorder="1" applyAlignment="1">
      <alignment horizontal="center" vertical="center"/>
    </xf>
    <xf numFmtId="14" fontId="8" fillId="9" borderId="1" xfId="21" applyNumberFormat="1" applyFont="1" applyFill="1" applyBorder="1" applyAlignment="1">
      <alignment horizontal="center" vertical="center" wrapText="1"/>
    </xf>
    <xf numFmtId="0" fontId="5" fillId="9" borderId="8" xfId="0" applyFont="1" applyFill="1" applyBorder="1" applyAlignment="1">
      <alignment horizontal="left" vertical="center" wrapText="1"/>
    </xf>
    <xf numFmtId="0" fontId="6" fillId="9" borderId="0" xfId="0" applyFont="1" applyFill="1" applyAlignment="1">
      <alignment horizontal="center" vertical="center"/>
    </xf>
    <xf numFmtId="0" fontId="5" fillId="9" borderId="0" xfId="0" applyFont="1" applyFill="1"/>
    <xf numFmtId="14" fontId="5" fillId="9" borderId="1" xfId="21" applyNumberFormat="1" applyFont="1" applyFill="1" applyBorder="1" applyAlignment="1">
      <alignment horizontal="center" vertical="center" wrapText="1"/>
    </xf>
    <xf numFmtId="0" fontId="10" fillId="9" borderId="1" xfId="0" applyFont="1" applyFill="1" applyBorder="1" applyAlignment="1">
      <alignment horizontal="center" vertical="center" wrapText="1"/>
    </xf>
    <xf numFmtId="173" fontId="5" fillId="0" borderId="0" xfId="0" applyNumberFormat="1" applyFont="1" applyAlignment="1">
      <alignment horizontal="center" vertical="center" wrapText="1"/>
    </xf>
    <xf numFmtId="172" fontId="5" fillId="0" borderId="1" xfId="32" applyNumberFormat="1" applyFont="1" applyBorder="1" applyAlignment="1">
      <alignment horizontal="center" vertical="center"/>
    </xf>
    <xf numFmtId="0" fontId="5" fillId="0" borderId="1" xfId="0" applyFont="1" applyBorder="1" applyAlignment="1">
      <alignment horizontal="center"/>
    </xf>
    <xf numFmtId="0" fontId="6" fillId="13" borderId="5" xfId="0" applyFont="1" applyFill="1" applyBorder="1" applyAlignment="1">
      <alignment horizontal="center" vertical="center" wrapText="1"/>
    </xf>
    <xf numFmtId="0" fontId="6" fillId="0" borderId="0" xfId="0" applyFont="1" applyAlignment="1">
      <alignment horizontal="center" vertical="center" wrapText="1"/>
    </xf>
    <xf numFmtId="14" fontId="15" fillId="0" borderId="1" xfId="0" applyNumberFormat="1" applyFont="1" applyBorder="1" applyAlignment="1">
      <alignment vertical="center"/>
    </xf>
    <xf numFmtId="0" fontId="0" fillId="0" borderId="0" xfId="0" applyAlignment="1">
      <alignment horizontal="center" vertical="center"/>
    </xf>
    <xf numFmtId="0" fontId="5" fillId="0" borderId="0" xfId="0" applyFont="1" applyAlignment="1">
      <alignment vertical="center" wrapText="1"/>
    </xf>
    <xf numFmtId="170" fontId="5" fillId="0" borderId="0" xfId="3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0" fontId="8" fillId="8" borderId="8" xfId="0" applyFont="1" applyFill="1" applyBorder="1" applyAlignment="1">
      <alignment horizontal="left" vertical="center" wrapText="1"/>
    </xf>
    <xf numFmtId="0" fontId="8" fillId="8" borderId="7" xfId="0" applyFont="1" applyFill="1" applyBorder="1" applyAlignment="1">
      <alignment horizontal="center" vertical="center" wrapText="1"/>
    </xf>
    <xf numFmtId="0" fontId="8" fillId="8" borderId="1" xfId="0" applyFont="1" applyFill="1" applyBorder="1" applyAlignment="1">
      <alignment horizontal="center" vertical="center"/>
    </xf>
    <xf numFmtId="0" fontId="8" fillId="8" borderId="1" xfId="0" applyFont="1" applyFill="1" applyBorder="1" applyAlignment="1">
      <alignment horizontal="center" vertical="center" wrapText="1"/>
    </xf>
    <xf numFmtId="14" fontId="8" fillId="8" borderId="1" xfId="0" applyNumberFormat="1" applyFont="1" applyFill="1" applyBorder="1" applyAlignment="1">
      <alignment horizontal="center" vertical="center"/>
    </xf>
    <xf numFmtId="170" fontId="8" fillId="8" borderId="1" xfId="30" applyNumberFormat="1" applyFont="1" applyFill="1" applyBorder="1" applyAlignment="1">
      <alignment horizontal="center" vertical="center"/>
    </xf>
    <xf numFmtId="14" fontId="8" fillId="8" borderId="1" xfId="0" applyNumberFormat="1" applyFont="1" applyFill="1" applyBorder="1" applyAlignment="1">
      <alignment horizontal="center" vertical="center" wrapText="1"/>
    </xf>
    <xf numFmtId="1" fontId="8" fillId="8" borderId="1" xfId="21" applyNumberFormat="1" applyFont="1" applyFill="1" applyBorder="1" applyAlignment="1">
      <alignment horizontal="center" vertical="center" wrapText="1"/>
    </xf>
    <xf numFmtId="170" fontId="8" fillId="8" borderId="1" xfId="30" applyNumberFormat="1" applyFont="1" applyFill="1" applyBorder="1" applyAlignment="1">
      <alignment horizontal="center" vertical="center" wrapText="1"/>
    </xf>
    <xf numFmtId="171" fontId="8" fillId="8" borderId="1" xfId="0" applyNumberFormat="1" applyFont="1" applyFill="1" applyBorder="1" applyAlignment="1">
      <alignment horizontal="center" vertical="center" wrapText="1"/>
    </xf>
    <xf numFmtId="0" fontId="12" fillId="8" borderId="0" xfId="0" applyFont="1" applyFill="1" applyAlignment="1">
      <alignment horizontal="center" vertical="center"/>
    </xf>
    <xf numFmtId="0" fontId="8" fillId="8" borderId="0" xfId="0" applyFont="1" applyFill="1"/>
    <xf numFmtId="10" fontId="5" fillId="8" borderId="1" xfId="31" applyNumberFormat="1" applyFont="1" applyFill="1" applyBorder="1" applyAlignment="1">
      <alignment horizontal="center" vertical="center" wrapText="1"/>
    </xf>
    <xf numFmtId="1" fontId="8" fillId="0" borderId="1" xfId="21" applyNumberFormat="1" applyFont="1" applyBorder="1" applyAlignment="1">
      <alignment horizontal="center" vertical="center" wrapText="1"/>
    </xf>
    <xf numFmtId="0" fontId="15" fillId="0" borderId="1" xfId="0" applyFont="1" applyBorder="1" applyAlignment="1">
      <alignment horizontal="center" vertical="center" wrapText="1"/>
    </xf>
    <xf numFmtId="164" fontId="5" fillId="0" borderId="1" xfId="30" applyFont="1" applyBorder="1" applyAlignment="1">
      <alignment horizontal="center" vertical="center"/>
    </xf>
    <xf numFmtId="0" fontId="15" fillId="0" borderId="1" xfId="0" applyFont="1" applyBorder="1" applyAlignment="1">
      <alignment vertical="center" wrapText="1"/>
    </xf>
    <xf numFmtId="170" fontId="8" fillId="0" borderId="1" xfId="30" applyNumberFormat="1" applyFont="1" applyFill="1" applyBorder="1" applyAlignment="1">
      <alignment horizontal="center" vertical="center" wrapText="1"/>
    </xf>
    <xf numFmtId="170" fontId="10" fillId="0" borderId="1" xfId="30" applyNumberFormat="1" applyFont="1" applyFill="1" applyBorder="1" applyAlignment="1">
      <alignment horizontal="center" vertical="center" wrapText="1"/>
    </xf>
    <xf numFmtId="0" fontId="6" fillId="2" borderId="5" xfId="0" applyFont="1" applyFill="1" applyBorder="1" applyAlignment="1">
      <alignment vertical="center" wrapText="1"/>
    </xf>
    <xf numFmtId="0" fontId="5" fillId="0" borderId="1" xfId="0" applyFont="1" applyBorder="1" applyAlignment="1">
      <alignment vertical="center" wrapText="1"/>
    </xf>
    <xf numFmtId="0" fontId="5" fillId="8" borderId="1" xfId="0" applyFont="1" applyFill="1" applyBorder="1" applyAlignment="1">
      <alignment vertical="center" wrapText="1"/>
    </xf>
    <xf numFmtId="0" fontId="8" fillId="8" borderId="1" xfId="0" applyFont="1" applyFill="1" applyBorder="1" applyAlignment="1">
      <alignment vertical="center" wrapText="1"/>
    </xf>
    <xf numFmtId="0" fontId="5" fillId="9" borderId="1" xfId="0" applyFont="1" applyFill="1" applyBorder="1" applyAlignment="1">
      <alignment vertical="center" wrapText="1"/>
    </xf>
    <xf numFmtId="0" fontId="14" fillId="0" borderId="1" xfId="0" applyFont="1" applyBorder="1" applyAlignment="1">
      <alignment vertical="center"/>
    </xf>
    <xf numFmtId="174" fontId="5" fillId="0" borderId="0" xfId="30" applyNumberFormat="1" applyFont="1" applyBorder="1" applyAlignment="1">
      <alignment vertical="center" wrapText="1"/>
    </xf>
    <xf numFmtId="174" fontId="5" fillId="0" borderId="0" xfId="30" applyNumberFormat="1" applyFont="1" applyAlignment="1">
      <alignment vertical="center" wrapText="1"/>
    </xf>
    <xf numFmtId="0" fontId="0" fillId="0" borderId="1" xfId="0" applyBorder="1" applyAlignment="1">
      <alignment horizontal="center" vertical="center" wrapText="1"/>
    </xf>
    <xf numFmtId="170" fontId="5" fillId="0" borderId="0" xfId="0" applyNumberFormat="1" applyFont="1" applyAlignment="1">
      <alignment horizontal="center" vertical="center"/>
    </xf>
    <xf numFmtId="0" fontId="18" fillId="0" borderId="1" xfId="0" applyFont="1" applyBorder="1" applyAlignment="1">
      <alignment vertical="center" wrapText="1"/>
    </xf>
    <xf numFmtId="0" fontId="15" fillId="0" borderId="1"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175" fontId="5" fillId="8" borderId="1" xfId="0" applyNumberFormat="1" applyFont="1" applyFill="1" applyBorder="1" applyAlignment="1">
      <alignment vertical="center" wrapText="1"/>
    </xf>
    <xf numFmtId="14" fontId="19" fillId="0" borderId="1" xfId="0" applyNumberFormat="1" applyFont="1" applyBorder="1" applyAlignment="1">
      <alignment horizontal="left" vertical="center" wrapText="1"/>
    </xf>
    <xf numFmtId="170" fontId="8" fillId="9" borderId="1" xfId="30" applyNumberFormat="1" applyFont="1" applyFill="1" applyBorder="1" applyAlignment="1">
      <alignment horizontal="center" vertical="center"/>
    </xf>
    <xf numFmtId="0" fontId="8"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6" fillId="4" borderId="16" xfId="0" applyFont="1" applyFill="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6" fillId="10" borderId="18" xfId="0" applyFont="1" applyFill="1" applyBorder="1" applyAlignment="1">
      <alignment horizontal="center"/>
    </xf>
    <xf numFmtId="0" fontId="6" fillId="10" borderId="17" xfId="0" applyFont="1" applyFill="1" applyBorder="1" applyAlignment="1">
      <alignment horizontal="center"/>
    </xf>
    <xf numFmtId="0" fontId="6" fillId="3" borderId="16" xfId="0" applyFont="1" applyFill="1" applyBorder="1" applyAlignment="1">
      <alignment horizontal="center"/>
    </xf>
    <xf numFmtId="0" fontId="6" fillId="3" borderId="18" xfId="0" applyFont="1" applyFill="1" applyBorder="1" applyAlignment="1">
      <alignment horizontal="center"/>
    </xf>
    <xf numFmtId="0" fontId="6" fillId="2" borderId="3" xfId="0" applyFont="1" applyFill="1" applyBorder="1" applyAlignment="1">
      <alignment horizontal="center"/>
    </xf>
    <xf numFmtId="0" fontId="6" fillId="5" borderId="3" xfId="0" applyFont="1" applyFill="1" applyBorder="1" applyAlignment="1">
      <alignment horizontal="center"/>
    </xf>
    <xf numFmtId="0" fontId="6" fillId="6" borderId="3" xfId="0" applyFont="1" applyFill="1" applyBorder="1" applyAlignment="1">
      <alignment horizontal="center"/>
    </xf>
    <xf numFmtId="0" fontId="6" fillId="4" borderId="3" xfId="0" applyFont="1" applyFill="1" applyBorder="1" applyAlignment="1">
      <alignment horizontal="center"/>
    </xf>
    <xf numFmtId="0" fontId="6" fillId="7" borderId="16" xfId="0" applyFont="1" applyFill="1" applyBorder="1" applyAlignment="1">
      <alignment horizontal="center"/>
    </xf>
    <xf numFmtId="0" fontId="6" fillId="7" borderId="17" xfId="0" applyFont="1" applyFill="1" applyBorder="1" applyAlignment="1">
      <alignment horizontal="center"/>
    </xf>
    <xf numFmtId="0" fontId="13"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cellXfs>
  <cellStyles count="33">
    <cellStyle name="Euro" xfId="1"/>
    <cellStyle name="Hipervínculo 2" xfId="19"/>
    <cellStyle name="Millares" xfId="32" builtinId="3"/>
    <cellStyle name="Millares 19" xfId="9"/>
    <cellStyle name="Millares 2" xfId="6"/>
    <cellStyle name="Millares 2 2" xfId="13"/>
    <cellStyle name="Millares 2 2 2" xfId="17"/>
    <cellStyle name="Millares 2 3" xfId="18"/>
    <cellStyle name="Millares 23" xfId="20"/>
    <cellStyle name="Millares 3" xfId="12"/>
    <cellStyle name="Millares 3 2" xfId="2"/>
    <cellStyle name="Millares 3 3" xfId="16"/>
    <cellStyle name="Millares 3 4" xfId="29"/>
    <cellStyle name="Millares 4" xfId="22"/>
    <cellStyle name="Millares 5" xfId="3"/>
    <cellStyle name="Millares 6" xfId="26"/>
    <cellStyle name="Moneda" xfId="30" builtinId="4"/>
    <cellStyle name="Moneda 2" xfId="27"/>
    <cellStyle name="Normal" xfId="0" builtinId="0"/>
    <cellStyle name="Normal 10" xfId="5"/>
    <cellStyle name="Normal 18" xfId="8"/>
    <cellStyle name="Normal 2" xfId="4"/>
    <cellStyle name="Normal 2 2" xfId="11"/>
    <cellStyle name="Normal 3" xfId="7"/>
    <cellStyle name="Normal 3 2" xfId="21"/>
    <cellStyle name="Normal 4" xfId="10"/>
    <cellStyle name="Normal 6" xfId="14"/>
    <cellStyle name="Normal 7" xfId="15"/>
    <cellStyle name="Normal 7 2" xfId="23"/>
    <cellStyle name="Normal 8" xfId="24"/>
    <cellStyle name="Normal 9" xfId="25"/>
    <cellStyle name="Porcentaje" xfId="31" builtinId="5"/>
    <cellStyle name="Porcentaje 2" xfId="28"/>
  </cellStyles>
  <dxfs count="0"/>
  <tableStyles count="0" defaultTableStyle="TableStyleMedium2" defaultPivotStyle="PivotStyleLight16"/>
  <colors>
    <mruColors>
      <color rgb="FFFFFF79"/>
      <color rgb="FF84DB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49687</xdr:colOff>
      <xdr:row>1</xdr:row>
      <xdr:rowOff>37099</xdr:rowOff>
    </xdr:from>
    <xdr:to>
      <xdr:col>2</xdr:col>
      <xdr:colOff>851647</xdr:colOff>
      <xdr:row>3</xdr:row>
      <xdr:rowOff>110290</xdr:rowOff>
    </xdr:to>
    <xdr:pic>
      <xdr:nvPicPr>
        <xdr:cNvPr id="2" name="Imagen 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grayscl/>
          <a:extLst>
            <a:ext uri="{BEBA8EAE-BF5A-486C-A8C5-ECC9F3942E4B}">
              <a14:imgProps xmlns:a14="http://schemas.microsoft.com/office/drawing/2010/main">
                <a14:imgLayer r:embed="rId2">
                  <a14:imgEffect>
                    <a14:sharpenSoften amount="25000"/>
                  </a14:imgEffect>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202087" y="208549"/>
          <a:ext cx="1287735" cy="377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99"/>
  <sheetViews>
    <sheetView showGridLines="0" tabSelected="1" zoomScale="85" zoomScaleNormal="85" workbookViewId="0">
      <pane xSplit="3" ySplit="7" topLeftCell="D8" activePane="bottomRight" state="frozen"/>
      <selection pane="topRight" activeCell="D1" sqref="D1"/>
      <selection pane="bottomLeft" activeCell="A8" sqref="A8"/>
      <selection pane="bottomRight" activeCell="C33" sqref="C33"/>
    </sheetView>
  </sheetViews>
  <sheetFormatPr baseColWidth="10" defaultRowHeight="12.75" x14ac:dyDescent="0.2"/>
  <cols>
    <col min="1" max="1" width="2.28515625" style="1" customWidth="1"/>
    <col min="2" max="2" width="9" style="11" customWidth="1"/>
    <col min="3" max="3" width="17.28515625" style="12" customWidth="1"/>
    <col min="4" max="4" width="58.28515625" style="117" customWidth="1"/>
    <col min="5" max="5" width="19.42578125" style="11" customWidth="1"/>
    <col min="6" max="6" width="13.85546875" style="12" customWidth="1"/>
    <col min="7" max="7" width="15.140625" style="11" customWidth="1"/>
    <col min="8" max="8" width="31.5703125" style="11" customWidth="1"/>
    <col min="9" max="9" width="15.7109375" style="11" customWidth="1"/>
    <col min="10" max="10" width="12.85546875" style="1" bestFit="1" customWidth="1"/>
    <col min="11" max="11" width="14.85546875" style="1" customWidth="1"/>
    <col min="12" max="12" width="11.5703125" style="11" customWidth="1"/>
    <col min="13" max="13" width="12.7109375" style="1" bestFit="1" customWidth="1"/>
    <col min="14" max="14" width="12" style="1" bestFit="1" customWidth="1"/>
    <col min="15" max="15" width="9.85546875" style="1" bestFit="1" customWidth="1"/>
    <col min="16" max="16" width="10" style="1" customWidth="1"/>
    <col min="17" max="17" width="12.85546875" style="1" bestFit="1" customWidth="1"/>
    <col min="18" max="18" width="26.42578125" style="12" customWidth="1"/>
    <col min="19" max="19" width="15" style="3" customWidth="1"/>
    <col min="20" max="20" width="13.28515625" style="1" customWidth="1"/>
    <col min="21" max="21" width="11.140625" style="1" customWidth="1"/>
    <col min="22" max="22" width="14.85546875" style="1" customWidth="1"/>
    <col min="23" max="23" width="10.5703125" style="1" customWidth="1"/>
    <col min="24" max="24" width="13.42578125" style="1" bestFit="1" customWidth="1"/>
    <col min="25" max="25" width="11.7109375" style="1" bestFit="1" customWidth="1"/>
    <col min="26" max="26" width="11.7109375" style="1" customWidth="1"/>
    <col min="27" max="27" width="11.7109375" style="1" bestFit="1" customWidth="1"/>
    <col min="28" max="29" width="13.42578125" style="1" bestFit="1" customWidth="1"/>
    <col min="30" max="31" width="13.42578125" style="1" customWidth="1"/>
    <col min="32" max="33" width="16" style="1" bestFit="1" customWidth="1"/>
    <col min="34" max="34" width="16" style="1" customWidth="1"/>
    <col min="35" max="35" width="15.28515625" style="1" bestFit="1" customWidth="1"/>
    <col min="36" max="36" width="15.28515625" style="1" customWidth="1"/>
    <col min="37" max="37" width="12" style="1" customWidth="1"/>
    <col min="38" max="38" width="15" style="1" bestFit="1" customWidth="1"/>
    <col min="39" max="39" width="15" style="1" customWidth="1"/>
    <col min="40" max="40" width="14.5703125" style="1" customWidth="1"/>
    <col min="41" max="41" width="15.5703125" style="1" customWidth="1"/>
    <col min="42" max="42" width="15" style="1" bestFit="1" customWidth="1"/>
    <col min="43" max="45" width="15" style="1" customWidth="1"/>
    <col min="46" max="46" width="29.85546875" style="70" customWidth="1"/>
    <col min="47" max="47" width="11.42578125" style="78"/>
    <col min="48" max="16384" width="11.42578125" style="1"/>
  </cols>
  <sheetData>
    <row r="1" spans="2:47" ht="13.5" thickBot="1" x14ac:dyDescent="0.25"/>
    <row r="2" spans="2:47" ht="12" customHeight="1" x14ac:dyDescent="0.2">
      <c r="B2" s="161"/>
      <c r="C2" s="162"/>
      <c r="D2" s="173" t="s">
        <v>321</v>
      </c>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67"/>
      <c r="AR2" s="167"/>
      <c r="AS2" s="167"/>
      <c r="AT2" s="168"/>
    </row>
    <row r="3" spans="2:47" ht="12" customHeight="1" x14ac:dyDescent="0.2">
      <c r="B3" s="163"/>
      <c r="C3" s="16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69"/>
      <c r="AR3" s="169"/>
      <c r="AS3" s="169"/>
      <c r="AT3" s="170"/>
    </row>
    <row r="4" spans="2:47" ht="12" customHeight="1" thickBot="1" x14ac:dyDescent="0.25">
      <c r="B4" s="165"/>
      <c r="C4" s="166"/>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1"/>
      <c r="AR4" s="171"/>
      <c r="AS4" s="171"/>
      <c r="AT4" s="172"/>
    </row>
    <row r="5" spans="2:47" s="2" customFormat="1" x14ac:dyDescent="0.2">
      <c r="B5" s="180" t="s">
        <v>31</v>
      </c>
      <c r="C5" s="180"/>
      <c r="D5" s="180"/>
      <c r="E5" s="180"/>
      <c r="F5" s="180"/>
      <c r="G5" s="180"/>
      <c r="H5" s="180"/>
      <c r="I5" s="180"/>
      <c r="J5" s="180"/>
      <c r="K5" s="180"/>
      <c r="L5" s="180"/>
      <c r="M5" s="181" t="s">
        <v>32</v>
      </c>
      <c r="N5" s="181"/>
      <c r="O5" s="182" t="s">
        <v>16</v>
      </c>
      <c r="P5" s="182"/>
      <c r="Q5" s="182"/>
      <c r="R5" s="184" t="s">
        <v>37</v>
      </c>
      <c r="S5" s="185"/>
      <c r="T5" s="183" t="s">
        <v>36</v>
      </c>
      <c r="U5" s="183"/>
      <c r="V5" s="183"/>
      <c r="W5" s="183"/>
      <c r="X5" s="183"/>
      <c r="Y5" s="183"/>
      <c r="Z5" s="183"/>
      <c r="AA5" s="183"/>
      <c r="AB5" s="183"/>
      <c r="AC5" s="183"/>
      <c r="AD5" s="183"/>
      <c r="AE5" s="183"/>
      <c r="AF5" s="183"/>
      <c r="AG5" s="183"/>
      <c r="AH5" s="160"/>
      <c r="AI5" s="178" t="s">
        <v>40</v>
      </c>
      <c r="AJ5" s="179"/>
      <c r="AK5" s="179"/>
      <c r="AL5" s="179"/>
      <c r="AM5" s="179"/>
      <c r="AN5" s="179"/>
      <c r="AO5" s="179"/>
      <c r="AP5" s="179"/>
      <c r="AQ5" s="176" t="s">
        <v>226</v>
      </c>
      <c r="AR5" s="176"/>
      <c r="AS5" s="176"/>
      <c r="AT5" s="177"/>
      <c r="AU5" s="78"/>
    </row>
    <row r="6" spans="2:47" ht="8.25" customHeight="1" thickBot="1" x14ac:dyDescent="0.25">
      <c r="J6" s="3"/>
      <c r="K6" s="3"/>
      <c r="M6" s="3"/>
      <c r="N6" s="3"/>
      <c r="O6" s="3"/>
      <c r="P6" s="3"/>
      <c r="Q6" s="3"/>
      <c r="T6" s="3"/>
      <c r="U6" s="3"/>
      <c r="V6" s="3"/>
      <c r="W6" s="3"/>
      <c r="X6" s="3"/>
      <c r="Y6" s="3"/>
      <c r="Z6" s="3"/>
      <c r="AA6" s="3"/>
      <c r="AB6" s="3"/>
      <c r="AC6" s="3"/>
      <c r="AD6" s="3"/>
      <c r="AE6" s="3"/>
      <c r="AF6" s="3"/>
      <c r="AG6" s="3"/>
      <c r="AH6" s="3"/>
    </row>
    <row r="7" spans="2:47" ht="51" x14ac:dyDescent="0.2">
      <c r="B7" s="4" t="s">
        <v>41</v>
      </c>
      <c r="C7" s="5" t="s">
        <v>22</v>
      </c>
      <c r="D7" s="139" t="s">
        <v>3</v>
      </c>
      <c r="E7" s="5" t="s">
        <v>4</v>
      </c>
      <c r="F7" s="5" t="s">
        <v>24</v>
      </c>
      <c r="G7" s="5" t="s">
        <v>13</v>
      </c>
      <c r="H7" s="5" t="s">
        <v>15</v>
      </c>
      <c r="I7" s="5" t="s">
        <v>1144</v>
      </c>
      <c r="J7" s="5" t="s">
        <v>1145</v>
      </c>
      <c r="K7" s="5" t="s">
        <v>5</v>
      </c>
      <c r="L7" s="5" t="s">
        <v>10</v>
      </c>
      <c r="M7" s="6" t="s">
        <v>33</v>
      </c>
      <c r="N7" s="6" t="s">
        <v>34</v>
      </c>
      <c r="O7" s="113" t="s">
        <v>35</v>
      </c>
      <c r="P7" s="7" t="s">
        <v>11</v>
      </c>
      <c r="Q7" s="7" t="s">
        <v>12</v>
      </c>
      <c r="R7" s="8" t="s">
        <v>254</v>
      </c>
      <c r="S7" s="8" t="s">
        <v>255</v>
      </c>
      <c r="T7" s="9" t="s">
        <v>25</v>
      </c>
      <c r="U7" s="9" t="s">
        <v>28</v>
      </c>
      <c r="V7" s="9" t="s">
        <v>26</v>
      </c>
      <c r="W7" s="9" t="s">
        <v>29</v>
      </c>
      <c r="X7" s="9" t="s">
        <v>6</v>
      </c>
      <c r="Y7" s="9" t="s">
        <v>7</v>
      </c>
      <c r="Z7" s="9" t="s">
        <v>1439</v>
      </c>
      <c r="AA7" s="9" t="s">
        <v>299</v>
      </c>
      <c r="AB7" s="9" t="s">
        <v>19</v>
      </c>
      <c r="AC7" s="9" t="s">
        <v>20</v>
      </c>
      <c r="AD7" s="9" t="s">
        <v>21</v>
      </c>
      <c r="AE7" s="9" t="s">
        <v>200</v>
      </c>
      <c r="AF7" s="9" t="s">
        <v>39</v>
      </c>
      <c r="AG7" s="9" t="s">
        <v>1385</v>
      </c>
      <c r="AH7" s="9" t="s">
        <v>1441</v>
      </c>
      <c r="AI7" s="10" t="s">
        <v>9</v>
      </c>
      <c r="AJ7" s="10" t="s">
        <v>263</v>
      </c>
      <c r="AK7" s="10" t="s">
        <v>262</v>
      </c>
      <c r="AL7" s="10" t="s">
        <v>38</v>
      </c>
      <c r="AM7" s="10" t="s">
        <v>307</v>
      </c>
      <c r="AN7" s="10" t="s">
        <v>217</v>
      </c>
      <c r="AO7" s="10" t="s">
        <v>218</v>
      </c>
      <c r="AP7" s="10" t="s">
        <v>17</v>
      </c>
      <c r="AQ7" s="98" t="s">
        <v>227</v>
      </c>
      <c r="AR7" s="98" t="s">
        <v>305</v>
      </c>
      <c r="AS7" s="98" t="s">
        <v>228</v>
      </c>
      <c r="AT7" s="26" t="s">
        <v>18</v>
      </c>
    </row>
    <row r="8" spans="2:47" s="117" customFormat="1" ht="77.25" customHeight="1" x14ac:dyDescent="0.25">
      <c r="B8" s="63">
        <v>2023</v>
      </c>
      <c r="C8" s="14" t="s">
        <v>1147</v>
      </c>
      <c r="D8" s="140" t="s">
        <v>1154</v>
      </c>
      <c r="E8" s="14" t="s">
        <v>1155</v>
      </c>
      <c r="F8" s="14" t="s">
        <v>31</v>
      </c>
      <c r="G8" s="14" t="s">
        <v>1146</v>
      </c>
      <c r="H8" s="147" t="s">
        <v>1148</v>
      </c>
      <c r="I8" s="116" t="s">
        <v>1149</v>
      </c>
      <c r="J8" s="115">
        <v>44952</v>
      </c>
      <c r="K8" s="116" t="s">
        <v>1150</v>
      </c>
      <c r="L8" s="14" t="s">
        <v>1151</v>
      </c>
      <c r="M8" s="18"/>
      <c r="N8" s="14" t="s">
        <v>1178</v>
      </c>
      <c r="O8" s="18"/>
      <c r="P8" s="18">
        <v>44954</v>
      </c>
      <c r="Q8" s="18">
        <v>45318</v>
      </c>
      <c r="R8" s="116" t="s">
        <v>1153</v>
      </c>
      <c r="S8" s="18">
        <v>44953</v>
      </c>
      <c r="T8" s="16"/>
      <c r="U8" s="14"/>
      <c r="V8" s="14"/>
      <c r="W8" s="14"/>
      <c r="X8" s="35">
        <v>71972901</v>
      </c>
      <c r="Y8" s="35">
        <v>71922901</v>
      </c>
      <c r="Z8" s="35">
        <v>60133620</v>
      </c>
      <c r="AA8" s="35">
        <v>60133620</v>
      </c>
      <c r="AB8" s="14" t="s">
        <v>1208</v>
      </c>
      <c r="AC8" s="14" t="s">
        <v>1208</v>
      </c>
      <c r="AD8" s="14" t="s">
        <v>1436</v>
      </c>
      <c r="AE8" s="14" t="s">
        <v>1436</v>
      </c>
      <c r="AF8" s="31" t="s">
        <v>1376</v>
      </c>
      <c r="AG8" s="31" t="s">
        <v>1376</v>
      </c>
      <c r="AH8" s="31" t="s">
        <v>1376</v>
      </c>
      <c r="AI8" s="20">
        <f>882098232+71972901</f>
        <v>954071133</v>
      </c>
      <c r="AJ8" s="20">
        <f>+AI8-58335178</f>
        <v>895735955</v>
      </c>
      <c r="AK8" s="20"/>
      <c r="AL8" s="18">
        <v>45412</v>
      </c>
      <c r="AM8" s="18">
        <v>45412</v>
      </c>
      <c r="AN8" s="18"/>
      <c r="AO8" s="18"/>
      <c r="AP8" s="22"/>
      <c r="AQ8" s="22"/>
      <c r="AR8" s="159" t="s">
        <v>1442</v>
      </c>
      <c r="AS8" s="18"/>
      <c r="AT8" s="71"/>
      <c r="AU8" s="114"/>
    </row>
    <row r="9" spans="2:47" ht="51" x14ac:dyDescent="0.2">
      <c r="B9" s="63">
        <v>2023</v>
      </c>
      <c r="C9" s="81" t="s">
        <v>1158</v>
      </c>
      <c r="D9" s="140" t="s">
        <v>1157</v>
      </c>
      <c r="E9" s="134" t="s">
        <v>1156</v>
      </c>
      <c r="F9" s="14"/>
      <c r="G9" s="14" t="s">
        <v>187</v>
      </c>
      <c r="H9" s="14" t="s">
        <v>1159</v>
      </c>
      <c r="I9" s="14">
        <v>20230034</v>
      </c>
      <c r="J9" s="18">
        <v>44937</v>
      </c>
      <c r="K9" s="20">
        <v>75254770</v>
      </c>
      <c r="L9" s="14" t="s">
        <v>1160</v>
      </c>
      <c r="M9" s="15"/>
      <c r="N9" s="14" t="s">
        <v>1161</v>
      </c>
      <c r="O9" s="18"/>
      <c r="P9" s="18">
        <v>44937</v>
      </c>
      <c r="Q9" s="18">
        <v>44953</v>
      </c>
      <c r="R9" s="14" t="s">
        <v>223</v>
      </c>
      <c r="S9" s="14" t="s">
        <v>223</v>
      </c>
      <c r="T9" s="16"/>
      <c r="U9" s="14"/>
      <c r="V9" s="14"/>
      <c r="W9" s="14"/>
      <c r="X9" s="23"/>
      <c r="Y9" s="23"/>
      <c r="Z9" s="23"/>
      <c r="AA9" s="23"/>
      <c r="AB9" s="14"/>
      <c r="AC9" s="14"/>
      <c r="AD9" s="14"/>
      <c r="AE9" s="14"/>
      <c r="AF9" s="14"/>
      <c r="AG9" s="14"/>
      <c r="AH9" s="14"/>
      <c r="AI9" s="17">
        <v>75254770</v>
      </c>
      <c r="AJ9" s="17">
        <v>75254770</v>
      </c>
      <c r="AK9" s="20">
        <v>0</v>
      </c>
      <c r="AL9" s="14" t="s">
        <v>223</v>
      </c>
      <c r="AM9" s="18">
        <v>44953</v>
      </c>
      <c r="AN9" s="18">
        <v>44953</v>
      </c>
      <c r="AO9" s="18"/>
      <c r="AP9" s="22"/>
      <c r="AQ9" s="22"/>
      <c r="AR9" s="97"/>
      <c r="AS9" s="18"/>
      <c r="AT9" s="71"/>
    </row>
    <row r="10" spans="2:47" ht="38.25" x14ac:dyDescent="0.2">
      <c r="B10" s="63">
        <v>2023</v>
      </c>
      <c r="C10" s="81" t="s">
        <v>1162</v>
      </c>
      <c r="D10" s="140" t="s">
        <v>1163</v>
      </c>
      <c r="E10" s="134" t="s">
        <v>1156</v>
      </c>
      <c r="F10" s="14"/>
      <c r="G10" s="14" t="s">
        <v>187</v>
      </c>
      <c r="H10" s="14" t="s">
        <v>1159</v>
      </c>
      <c r="I10" s="14">
        <v>20230035</v>
      </c>
      <c r="J10" s="18">
        <v>44937</v>
      </c>
      <c r="K10" s="20">
        <v>34998619.920000002</v>
      </c>
      <c r="L10" s="14" t="s">
        <v>1160</v>
      </c>
      <c r="M10" s="15"/>
      <c r="N10" s="14" t="s">
        <v>1161</v>
      </c>
      <c r="O10" s="18"/>
      <c r="P10" s="18">
        <v>44937</v>
      </c>
      <c r="Q10" s="18">
        <v>44950</v>
      </c>
      <c r="R10" s="14" t="s">
        <v>223</v>
      </c>
      <c r="S10" s="14" t="s">
        <v>223</v>
      </c>
      <c r="T10" s="16"/>
      <c r="U10" s="14"/>
      <c r="V10" s="14"/>
      <c r="W10" s="14"/>
      <c r="X10" s="23"/>
      <c r="Y10" s="23"/>
      <c r="Z10" s="23"/>
      <c r="AA10" s="23"/>
      <c r="AB10" s="14"/>
      <c r="AC10" s="14"/>
      <c r="AD10" s="14"/>
      <c r="AE10" s="14"/>
      <c r="AF10" s="14"/>
      <c r="AG10" s="14"/>
      <c r="AH10" s="14"/>
      <c r="AI10" s="17">
        <v>34998620</v>
      </c>
      <c r="AJ10" s="17">
        <v>34998620</v>
      </c>
      <c r="AK10" s="20">
        <v>0</v>
      </c>
      <c r="AL10" s="14" t="s">
        <v>223</v>
      </c>
      <c r="AM10" s="18">
        <v>44950</v>
      </c>
      <c r="AN10" s="18">
        <v>44950</v>
      </c>
      <c r="AO10" s="18"/>
      <c r="AP10" s="22"/>
      <c r="AQ10" s="22"/>
      <c r="AR10" s="97"/>
      <c r="AS10" s="18"/>
      <c r="AT10" s="71"/>
    </row>
    <row r="11" spans="2:47" ht="63.75" x14ac:dyDescent="0.2">
      <c r="B11" s="63">
        <v>2023</v>
      </c>
      <c r="C11" s="81" t="s">
        <v>1164</v>
      </c>
      <c r="D11" s="140" t="s">
        <v>1165</v>
      </c>
      <c r="E11" s="134" t="s">
        <v>1156</v>
      </c>
      <c r="F11" s="14"/>
      <c r="G11" s="14" t="s">
        <v>187</v>
      </c>
      <c r="H11" s="14" t="s">
        <v>1159</v>
      </c>
      <c r="I11" s="14">
        <v>20230036</v>
      </c>
      <c r="J11" s="18">
        <v>44939</v>
      </c>
      <c r="K11" s="20">
        <v>36678916</v>
      </c>
      <c r="L11" s="14" t="s">
        <v>1166</v>
      </c>
      <c r="M11" s="18"/>
      <c r="N11" s="14" t="s">
        <v>1167</v>
      </c>
      <c r="O11" s="15"/>
      <c r="P11" s="18">
        <v>44939</v>
      </c>
      <c r="Q11" s="18">
        <v>44942</v>
      </c>
      <c r="R11" s="14" t="s">
        <v>223</v>
      </c>
      <c r="S11" s="14" t="s">
        <v>223</v>
      </c>
      <c r="T11" s="16"/>
      <c r="U11" s="14"/>
      <c r="V11" s="14"/>
      <c r="W11" s="14"/>
      <c r="X11" s="23"/>
      <c r="Y11" s="23"/>
      <c r="Z11" s="23"/>
      <c r="AA11" s="23"/>
      <c r="AB11" s="14"/>
      <c r="AC11" s="14"/>
      <c r="AD11" s="14"/>
      <c r="AE11" s="14"/>
      <c r="AF11" s="14"/>
      <c r="AG11" s="14"/>
      <c r="AH11" s="14"/>
      <c r="AI11" s="17">
        <v>36678916</v>
      </c>
      <c r="AJ11" s="17">
        <v>36678916</v>
      </c>
      <c r="AK11" s="20">
        <v>0</v>
      </c>
      <c r="AL11" s="14" t="s">
        <v>223</v>
      </c>
      <c r="AM11" s="18">
        <v>44942</v>
      </c>
      <c r="AN11" s="18"/>
      <c r="AO11" s="18"/>
      <c r="AP11" s="22"/>
      <c r="AQ11" s="18"/>
      <c r="AR11" s="97"/>
      <c r="AS11" s="18"/>
      <c r="AT11" s="71"/>
    </row>
    <row r="12" spans="2:47" s="62" customFormat="1" ht="63.75" x14ac:dyDescent="0.2">
      <c r="B12" s="99">
        <v>2023</v>
      </c>
      <c r="C12" s="96" t="s">
        <v>1168</v>
      </c>
      <c r="D12" s="141" t="s">
        <v>1169</v>
      </c>
      <c r="E12" s="51" t="s">
        <v>1170</v>
      </c>
      <c r="F12" s="51"/>
      <c r="G12" s="51" t="s">
        <v>1171</v>
      </c>
      <c r="H12" s="51" t="s">
        <v>1172</v>
      </c>
      <c r="I12" s="51">
        <v>20230050</v>
      </c>
      <c r="J12" s="59">
        <v>44979</v>
      </c>
      <c r="K12" s="61">
        <v>80643221</v>
      </c>
      <c r="L12" s="51" t="s">
        <v>1173</v>
      </c>
      <c r="M12" s="59"/>
      <c r="N12" s="51" t="s">
        <v>1167</v>
      </c>
      <c r="O12" s="51"/>
      <c r="P12" s="67">
        <v>44979</v>
      </c>
      <c r="Q12" s="67">
        <v>45039</v>
      </c>
      <c r="R12" s="51" t="s">
        <v>223</v>
      </c>
      <c r="S12" s="51" t="s">
        <v>223</v>
      </c>
      <c r="T12" s="67">
        <v>45003</v>
      </c>
      <c r="U12" s="59">
        <v>45017</v>
      </c>
      <c r="V12" s="59">
        <v>45016</v>
      </c>
      <c r="W12" s="59">
        <v>45042</v>
      </c>
      <c r="X12" s="58"/>
      <c r="Y12" s="58"/>
      <c r="Z12" s="58"/>
      <c r="AA12" s="58"/>
      <c r="AB12" s="51"/>
      <c r="AC12" s="51"/>
      <c r="AD12" s="51"/>
      <c r="AE12" s="51"/>
      <c r="AF12" s="51"/>
      <c r="AG12" s="51"/>
      <c r="AH12" s="51"/>
      <c r="AI12" s="58">
        <v>80643221</v>
      </c>
      <c r="AJ12" s="58">
        <v>80643221</v>
      </c>
      <c r="AK12" s="61"/>
      <c r="AL12" s="51"/>
      <c r="AM12" s="59"/>
      <c r="AN12" s="132"/>
      <c r="AO12" s="59"/>
      <c r="AP12" s="52"/>
      <c r="AQ12" s="52"/>
      <c r="AR12" s="52"/>
      <c r="AS12" s="52"/>
      <c r="AT12" s="72"/>
      <c r="AU12" s="80"/>
    </row>
    <row r="13" spans="2:47" ht="51" x14ac:dyDescent="0.2">
      <c r="B13" s="63">
        <v>2023</v>
      </c>
      <c r="C13" s="81" t="s">
        <v>1175</v>
      </c>
      <c r="D13" s="140" t="s">
        <v>1169</v>
      </c>
      <c r="E13" s="14" t="s">
        <v>1176</v>
      </c>
      <c r="F13" s="14"/>
      <c r="G13" s="14" t="s">
        <v>187</v>
      </c>
      <c r="H13" s="14" t="s">
        <v>1159</v>
      </c>
      <c r="I13" s="14">
        <v>20230087</v>
      </c>
      <c r="J13" s="15" t="s">
        <v>1177</v>
      </c>
      <c r="K13" s="17">
        <v>206016560</v>
      </c>
      <c r="L13" s="14" t="s">
        <v>1160</v>
      </c>
      <c r="M13" s="18"/>
      <c r="N13" s="14" t="s">
        <v>1178</v>
      </c>
      <c r="O13" s="16"/>
      <c r="P13" s="16">
        <v>45009</v>
      </c>
      <c r="Q13" s="16">
        <v>45026</v>
      </c>
      <c r="R13" s="119">
        <v>7540101048035</v>
      </c>
      <c r="S13" s="18">
        <v>45009</v>
      </c>
      <c r="T13" s="16"/>
      <c r="U13" s="14"/>
      <c r="V13" s="14"/>
      <c r="W13" s="14"/>
      <c r="X13" s="19"/>
      <c r="Y13" s="19"/>
      <c r="Z13" s="19"/>
      <c r="AA13" s="23"/>
      <c r="AB13" s="14"/>
      <c r="AC13" s="14"/>
      <c r="AD13" s="14"/>
      <c r="AE13" s="14"/>
      <c r="AF13" s="14"/>
      <c r="AG13" s="14"/>
      <c r="AH13" s="14"/>
      <c r="AI13" s="17">
        <v>206016560</v>
      </c>
      <c r="AJ13" s="17">
        <v>206016560</v>
      </c>
      <c r="AK13" s="20"/>
      <c r="AL13" s="14"/>
      <c r="AM13" s="18"/>
      <c r="AN13" s="18"/>
      <c r="AO13" s="18"/>
      <c r="AP13" s="22"/>
      <c r="AQ13" s="18"/>
      <c r="AR13" s="22"/>
      <c r="AS13" s="18"/>
      <c r="AT13" s="71"/>
    </row>
    <row r="14" spans="2:47" s="62" customFormat="1" ht="38.25" x14ac:dyDescent="0.2">
      <c r="B14" s="99">
        <v>2023</v>
      </c>
      <c r="C14" s="96" t="s">
        <v>1179</v>
      </c>
      <c r="D14" s="141" t="s">
        <v>1180</v>
      </c>
      <c r="E14" s="51" t="s">
        <v>1170</v>
      </c>
      <c r="F14" s="51"/>
      <c r="G14" s="51" t="s">
        <v>187</v>
      </c>
      <c r="H14" s="51" t="s">
        <v>1185</v>
      </c>
      <c r="I14" s="51">
        <v>20230088</v>
      </c>
      <c r="J14" s="57">
        <v>45006</v>
      </c>
      <c r="K14" s="58">
        <v>90000000</v>
      </c>
      <c r="L14" s="51" t="s">
        <v>1160</v>
      </c>
      <c r="M14" s="57"/>
      <c r="N14" s="51" t="s">
        <v>1167</v>
      </c>
      <c r="O14" s="51"/>
      <c r="P14" s="57">
        <v>45009</v>
      </c>
      <c r="Q14" s="67">
        <v>45034</v>
      </c>
      <c r="R14" s="127">
        <v>7545101051035</v>
      </c>
      <c r="S14" s="67">
        <v>45013</v>
      </c>
      <c r="T14" s="67" t="s">
        <v>1202</v>
      </c>
      <c r="U14" s="59"/>
      <c r="V14" s="51"/>
      <c r="W14" s="51"/>
      <c r="X14" s="58"/>
      <c r="Y14" s="58"/>
      <c r="Z14" s="58"/>
      <c r="AA14" s="58"/>
      <c r="AB14" s="51"/>
      <c r="AC14" s="51"/>
      <c r="AD14" s="51"/>
      <c r="AE14" s="51"/>
      <c r="AF14" s="51"/>
      <c r="AG14" s="51"/>
      <c r="AH14" s="51"/>
      <c r="AI14" s="58">
        <v>90000000</v>
      </c>
      <c r="AJ14" s="58">
        <v>0</v>
      </c>
      <c r="AK14" s="61"/>
      <c r="AL14" s="51"/>
      <c r="AM14" s="59"/>
      <c r="AN14" s="132"/>
      <c r="AO14" s="59" t="s">
        <v>1174</v>
      </c>
      <c r="AP14" s="52"/>
      <c r="AQ14" s="52"/>
      <c r="AR14" s="52"/>
      <c r="AS14" s="52"/>
      <c r="AT14" s="72"/>
      <c r="AU14" s="80"/>
    </row>
    <row r="15" spans="2:47" ht="25.5" x14ac:dyDescent="0.2">
      <c r="B15" s="63">
        <v>2023</v>
      </c>
      <c r="C15" s="81" t="s">
        <v>1181</v>
      </c>
      <c r="D15" s="140" t="s">
        <v>1182</v>
      </c>
      <c r="E15" s="14" t="s">
        <v>1183</v>
      </c>
      <c r="F15" s="14" t="s">
        <v>1184</v>
      </c>
      <c r="G15" s="14" t="s">
        <v>1184</v>
      </c>
      <c r="H15" s="14" t="s">
        <v>1185</v>
      </c>
      <c r="I15" s="14">
        <v>20230138</v>
      </c>
      <c r="J15" s="15">
        <v>45265</v>
      </c>
      <c r="K15" s="17">
        <v>7550000</v>
      </c>
      <c r="L15" s="14"/>
      <c r="M15" s="15"/>
      <c r="N15" s="14" t="s">
        <v>1186</v>
      </c>
      <c r="O15" s="18"/>
      <c r="P15" s="15">
        <v>45266</v>
      </c>
      <c r="Q15" s="16">
        <v>45291</v>
      </c>
      <c r="R15" s="16" t="s">
        <v>223</v>
      </c>
      <c r="S15" s="16" t="s">
        <v>223</v>
      </c>
      <c r="T15" s="16" t="s">
        <v>1201</v>
      </c>
      <c r="U15" s="14"/>
      <c r="V15" s="14"/>
      <c r="W15" s="14"/>
      <c r="X15" s="23"/>
      <c r="Y15" s="23"/>
      <c r="Z15" s="23"/>
      <c r="AA15" s="23"/>
      <c r="AB15" s="14"/>
      <c r="AC15" s="14"/>
      <c r="AD15" s="14"/>
      <c r="AE15" s="14"/>
      <c r="AF15" s="14"/>
      <c r="AG15" s="14"/>
      <c r="AH15" s="14"/>
      <c r="AI15" s="17">
        <v>7550000</v>
      </c>
      <c r="AJ15" s="17">
        <v>7550000</v>
      </c>
      <c r="AK15" s="20"/>
      <c r="AL15" s="14"/>
      <c r="AM15" s="18">
        <v>45291</v>
      </c>
      <c r="AN15" s="18"/>
      <c r="AO15" s="18"/>
      <c r="AP15" s="22"/>
      <c r="AQ15" s="22"/>
      <c r="AR15" s="22"/>
      <c r="AS15" s="22"/>
      <c r="AT15" s="72"/>
    </row>
    <row r="16" spans="2:47" ht="76.5" x14ac:dyDescent="0.2">
      <c r="B16" s="63">
        <v>2023</v>
      </c>
      <c r="C16" s="81" t="s">
        <v>1187</v>
      </c>
      <c r="D16" s="140" t="s">
        <v>1188</v>
      </c>
      <c r="E16" s="14" t="s">
        <v>1189</v>
      </c>
      <c r="F16" s="14" t="s">
        <v>1193</v>
      </c>
      <c r="G16" s="14" t="s">
        <v>1193</v>
      </c>
      <c r="H16" s="119" t="s">
        <v>1190</v>
      </c>
      <c r="I16" s="14">
        <v>20230126</v>
      </c>
      <c r="J16" s="15">
        <v>45219</v>
      </c>
      <c r="K16" s="17">
        <v>1051638</v>
      </c>
      <c r="L16" s="14" t="s">
        <v>1192</v>
      </c>
      <c r="M16" s="15"/>
      <c r="N16" s="14" t="s">
        <v>1191</v>
      </c>
      <c r="O16" s="14"/>
      <c r="P16" s="15">
        <v>45220</v>
      </c>
      <c r="Q16" s="16">
        <v>45222</v>
      </c>
      <c r="R16" s="16" t="s">
        <v>223</v>
      </c>
      <c r="S16" s="16" t="s">
        <v>223</v>
      </c>
      <c r="T16" s="16"/>
      <c r="U16" s="14"/>
      <c r="V16" s="14"/>
      <c r="W16" s="14"/>
      <c r="X16" s="23"/>
      <c r="Y16" s="23"/>
      <c r="Z16" s="23"/>
      <c r="AA16" s="23"/>
      <c r="AB16" s="14"/>
      <c r="AC16" s="14"/>
      <c r="AD16" s="14"/>
      <c r="AE16" s="14"/>
      <c r="AF16" s="14"/>
      <c r="AG16" s="14"/>
      <c r="AH16" s="14"/>
      <c r="AI16" s="17">
        <v>1051638</v>
      </c>
      <c r="AJ16" s="17">
        <v>1051638</v>
      </c>
      <c r="AK16" s="20"/>
      <c r="AL16" s="14"/>
      <c r="AM16" s="18">
        <v>45222</v>
      </c>
      <c r="AN16" s="18"/>
      <c r="AO16" s="18"/>
      <c r="AP16" s="22"/>
      <c r="AQ16" s="22"/>
      <c r="AR16" s="22"/>
      <c r="AS16" s="22"/>
      <c r="AT16" s="72"/>
    </row>
    <row r="17" spans="1:47" ht="63.75" x14ac:dyDescent="0.2">
      <c r="B17" s="63">
        <v>2023</v>
      </c>
      <c r="C17" s="81" t="s">
        <v>1194</v>
      </c>
      <c r="D17" s="140" t="s">
        <v>1195</v>
      </c>
      <c r="E17" s="14" t="s">
        <v>1196</v>
      </c>
      <c r="F17" s="14" t="s">
        <v>1193</v>
      </c>
      <c r="G17" s="14" t="s">
        <v>1193</v>
      </c>
      <c r="H17" s="14" t="s">
        <v>1197</v>
      </c>
      <c r="I17" s="14">
        <v>20230127</v>
      </c>
      <c r="J17" s="15">
        <v>45223</v>
      </c>
      <c r="K17" s="17">
        <v>7379000</v>
      </c>
      <c r="L17" s="14" t="s">
        <v>1160</v>
      </c>
      <c r="M17" s="18"/>
      <c r="N17" s="14" t="s">
        <v>1198</v>
      </c>
      <c r="O17" s="18"/>
      <c r="P17" s="15">
        <v>45223</v>
      </c>
      <c r="Q17" s="16">
        <v>45243</v>
      </c>
      <c r="R17" s="16" t="s">
        <v>223</v>
      </c>
      <c r="S17" s="16" t="s">
        <v>223</v>
      </c>
      <c r="T17" s="16"/>
      <c r="U17" s="14"/>
      <c r="V17" s="14"/>
      <c r="W17" s="14"/>
      <c r="X17" s="23"/>
      <c r="Y17" s="23"/>
      <c r="Z17" s="23"/>
      <c r="AA17" s="23"/>
      <c r="AB17" s="18" t="s">
        <v>1199</v>
      </c>
      <c r="AC17" s="18" t="s">
        <v>1200</v>
      </c>
      <c r="AD17" s="18"/>
      <c r="AE17" s="18"/>
      <c r="AF17" s="14"/>
      <c r="AG17" s="14"/>
      <c r="AH17" s="14"/>
      <c r="AI17" s="17">
        <v>7379000</v>
      </c>
      <c r="AJ17" s="17">
        <v>7379000</v>
      </c>
      <c r="AK17" s="20"/>
      <c r="AL17" s="14"/>
      <c r="AM17" s="18">
        <v>45291</v>
      </c>
      <c r="AN17" s="18"/>
      <c r="AO17" s="18"/>
      <c r="AP17" s="22"/>
      <c r="AQ17" s="22"/>
      <c r="AR17" s="22"/>
      <c r="AS17" s="22"/>
      <c r="AT17" s="72"/>
    </row>
    <row r="18" spans="1:47" s="131" customFormat="1" ht="38.25" x14ac:dyDescent="0.2">
      <c r="B18" s="121">
        <v>2023</v>
      </c>
      <c r="C18" s="122" t="s">
        <v>1203</v>
      </c>
      <c r="D18" s="142" t="s">
        <v>1204</v>
      </c>
      <c r="E18" s="123" t="s">
        <v>1205</v>
      </c>
      <c r="F18" s="123"/>
      <c r="G18" s="123" t="s">
        <v>1206</v>
      </c>
      <c r="H18" s="123" t="s">
        <v>1185</v>
      </c>
      <c r="I18" s="123">
        <v>20230038</v>
      </c>
      <c r="J18" s="124">
        <v>44943</v>
      </c>
      <c r="K18" s="125">
        <v>89200000</v>
      </c>
      <c r="L18" s="123" t="s">
        <v>1207</v>
      </c>
      <c r="M18" s="124"/>
      <c r="N18" s="123" t="s">
        <v>1178</v>
      </c>
      <c r="O18" s="126"/>
      <c r="P18" s="124">
        <v>44946</v>
      </c>
      <c r="Q18" s="67">
        <v>45311</v>
      </c>
      <c r="R18" s="127">
        <v>7545101050338</v>
      </c>
      <c r="S18" s="67">
        <v>44946</v>
      </c>
      <c r="T18" s="67"/>
      <c r="U18" s="123" t="s">
        <v>1174</v>
      </c>
      <c r="V18" s="123"/>
      <c r="W18" s="123"/>
      <c r="X18" s="125"/>
      <c r="Y18" s="125"/>
      <c r="Z18" s="125"/>
      <c r="AA18" s="125"/>
      <c r="AB18" s="123" t="s">
        <v>1208</v>
      </c>
      <c r="AC18" s="123"/>
      <c r="AD18" s="123"/>
      <c r="AE18" s="123"/>
      <c r="AF18" s="123"/>
      <c r="AG18" s="123"/>
      <c r="AH18" s="123"/>
      <c r="AI18" s="125">
        <v>89200000</v>
      </c>
      <c r="AJ18" s="155">
        <v>44600000</v>
      </c>
      <c r="AK18" s="128"/>
      <c r="AL18" s="126">
        <v>45342</v>
      </c>
      <c r="AM18" s="126"/>
      <c r="AN18" s="126"/>
      <c r="AO18" s="126"/>
      <c r="AP18" s="129"/>
      <c r="AQ18" s="126"/>
      <c r="AR18" s="129"/>
      <c r="AS18" s="129"/>
      <c r="AT18" s="120"/>
      <c r="AU18" s="130"/>
    </row>
    <row r="19" spans="1:47" ht="38.25" x14ac:dyDescent="0.2">
      <c r="B19" s="63">
        <v>2023</v>
      </c>
      <c r="C19" s="81" t="s">
        <v>1209</v>
      </c>
      <c r="D19" s="140" t="s">
        <v>1210</v>
      </c>
      <c r="E19" s="14" t="s">
        <v>1211</v>
      </c>
      <c r="F19" s="14"/>
      <c r="G19" s="14" t="s">
        <v>1206</v>
      </c>
      <c r="H19" s="14" t="s">
        <v>1185</v>
      </c>
      <c r="I19" s="14">
        <v>20230049</v>
      </c>
      <c r="J19" s="15">
        <v>44950</v>
      </c>
      <c r="K19" s="17">
        <v>4462500</v>
      </c>
      <c r="L19" s="14" t="s">
        <v>1212</v>
      </c>
      <c r="M19" s="15"/>
      <c r="N19" s="14" t="s">
        <v>1178</v>
      </c>
      <c r="O19" s="14"/>
      <c r="P19" s="15">
        <v>44970</v>
      </c>
      <c r="Q19" s="16">
        <v>44972</v>
      </c>
      <c r="R19" s="16" t="s">
        <v>223</v>
      </c>
      <c r="S19" s="16" t="s">
        <v>223</v>
      </c>
      <c r="T19" s="16"/>
      <c r="U19" s="14"/>
      <c r="V19" s="14"/>
      <c r="W19" s="14"/>
      <c r="X19" s="23"/>
      <c r="Y19" s="23"/>
      <c r="Z19" s="23"/>
      <c r="AA19" s="23"/>
      <c r="AB19" s="14"/>
      <c r="AC19" s="14"/>
      <c r="AD19" s="14"/>
      <c r="AE19" s="14"/>
      <c r="AF19" s="14"/>
      <c r="AG19" s="14"/>
      <c r="AH19" s="14"/>
      <c r="AI19" s="17">
        <v>4462500</v>
      </c>
      <c r="AJ19" s="17">
        <v>4462500</v>
      </c>
      <c r="AK19" s="20"/>
      <c r="AL19" s="18">
        <v>44972</v>
      </c>
      <c r="AM19" s="18">
        <v>44972</v>
      </c>
      <c r="AN19" s="18"/>
      <c r="AO19" s="18"/>
      <c r="AP19" s="22"/>
      <c r="AQ19" s="22"/>
      <c r="AR19" s="22"/>
      <c r="AS19" s="22"/>
      <c r="AT19" s="71"/>
    </row>
    <row r="20" spans="1:47" s="107" customFormat="1" ht="38.25" x14ac:dyDescent="0.2">
      <c r="B20" s="100">
        <v>2023</v>
      </c>
      <c r="C20" s="101" t="s">
        <v>1213</v>
      </c>
      <c r="D20" s="143" t="s">
        <v>1214</v>
      </c>
      <c r="E20" s="102" t="s">
        <v>1215</v>
      </c>
      <c r="F20" s="102"/>
      <c r="G20" s="102" t="s">
        <v>1206</v>
      </c>
      <c r="H20" s="102" t="s">
        <v>1185</v>
      </c>
      <c r="I20" s="102">
        <v>20230051</v>
      </c>
      <c r="J20" s="103">
        <v>44965</v>
      </c>
      <c r="K20" s="83">
        <v>6580000</v>
      </c>
      <c r="L20" s="102" t="s">
        <v>1216</v>
      </c>
      <c r="M20" s="32"/>
      <c r="N20" s="102" t="s">
        <v>1178</v>
      </c>
      <c r="O20" s="32"/>
      <c r="P20" s="104">
        <v>44970</v>
      </c>
      <c r="Q20" s="104">
        <v>45291</v>
      </c>
      <c r="R20" s="104" t="s">
        <v>223</v>
      </c>
      <c r="S20" s="104" t="s">
        <v>223</v>
      </c>
      <c r="T20" s="104"/>
      <c r="U20" s="102"/>
      <c r="V20" s="102"/>
      <c r="W20" s="102"/>
      <c r="X20" s="83"/>
      <c r="Y20" s="83"/>
      <c r="Z20" s="83"/>
      <c r="AA20" s="83"/>
      <c r="AB20" s="102" t="s">
        <v>1208</v>
      </c>
      <c r="AC20" s="102"/>
      <c r="AD20" s="102"/>
      <c r="AE20" s="102"/>
      <c r="AF20" s="102"/>
      <c r="AG20" s="102"/>
      <c r="AH20" s="102"/>
      <c r="AI20" s="83">
        <v>6580000</v>
      </c>
      <c r="AJ20" s="83" t="s">
        <v>1332</v>
      </c>
      <c r="AK20" s="84"/>
      <c r="AL20" s="32">
        <v>45318</v>
      </c>
      <c r="AM20" s="32">
        <v>45318</v>
      </c>
      <c r="AN20" s="32"/>
      <c r="AO20" s="32"/>
      <c r="AP20" s="86"/>
      <c r="AQ20" s="32"/>
      <c r="AR20" s="22" t="s">
        <v>1443</v>
      </c>
      <c r="AS20" s="32"/>
      <c r="AT20" s="105"/>
      <c r="AU20" s="106"/>
    </row>
    <row r="21" spans="1:47" ht="25.5" x14ac:dyDescent="0.2">
      <c r="B21" s="63">
        <v>2023</v>
      </c>
      <c r="C21" s="81" t="s">
        <v>1217</v>
      </c>
      <c r="D21" s="140" t="s">
        <v>1218</v>
      </c>
      <c r="E21" s="14" t="s">
        <v>1219</v>
      </c>
      <c r="F21" s="14"/>
      <c r="G21" s="14" t="s">
        <v>1206</v>
      </c>
      <c r="H21" s="14" t="s">
        <v>1185</v>
      </c>
      <c r="I21" s="14">
        <v>20230044</v>
      </c>
      <c r="J21" s="15" t="s">
        <v>1220</v>
      </c>
      <c r="K21" s="17">
        <v>24907354</v>
      </c>
      <c r="L21" s="14" t="s">
        <v>1221</v>
      </c>
      <c r="M21" s="18"/>
      <c r="N21" s="14" t="s">
        <v>1222</v>
      </c>
      <c r="O21" s="18"/>
      <c r="P21" s="16">
        <v>44965</v>
      </c>
      <c r="Q21" s="16">
        <v>44967</v>
      </c>
      <c r="R21" s="16" t="s">
        <v>223</v>
      </c>
      <c r="S21" s="16" t="s">
        <v>223</v>
      </c>
      <c r="T21" s="16"/>
      <c r="U21" s="18"/>
      <c r="V21" s="14"/>
      <c r="W21" s="14"/>
      <c r="X21" s="23"/>
      <c r="Y21" s="23"/>
      <c r="Z21" s="23"/>
      <c r="AA21" s="23"/>
      <c r="AB21" s="14"/>
      <c r="AC21" s="14"/>
      <c r="AD21" s="14"/>
      <c r="AE21" s="14"/>
      <c r="AF21" s="14"/>
      <c r="AG21" s="14"/>
      <c r="AH21" s="14"/>
      <c r="AI21" s="17">
        <v>24907354</v>
      </c>
      <c r="AJ21" s="17">
        <v>24907354</v>
      </c>
      <c r="AK21" s="20"/>
      <c r="AL21" s="14"/>
      <c r="AM21" s="18">
        <v>44967</v>
      </c>
      <c r="AN21" s="18"/>
      <c r="AO21" s="18"/>
      <c r="AP21" s="22"/>
      <c r="AQ21" s="18"/>
      <c r="AR21" s="22"/>
      <c r="AS21" s="22"/>
      <c r="AT21" s="71"/>
    </row>
    <row r="22" spans="1:47" ht="25.5" x14ac:dyDescent="0.2">
      <c r="B22" s="63">
        <v>2023</v>
      </c>
      <c r="C22" s="81" t="s">
        <v>1223</v>
      </c>
      <c r="D22" s="140" t="s">
        <v>1224</v>
      </c>
      <c r="E22" s="14" t="s">
        <v>1225</v>
      </c>
      <c r="F22" s="14"/>
      <c r="G22" s="14" t="s">
        <v>1206</v>
      </c>
      <c r="H22" s="14" t="s">
        <v>1185</v>
      </c>
      <c r="I22" s="14">
        <v>20230049</v>
      </c>
      <c r="J22" s="15">
        <v>44979</v>
      </c>
      <c r="K22" s="17">
        <v>56882000</v>
      </c>
      <c r="L22" s="14" t="s">
        <v>1160</v>
      </c>
      <c r="M22" s="15"/>
      <c r="N22" s="14" t="s">
        <v>1222</v>
      </c>
      <c r="O22" s="18"/>
      <c r="P22" s="16">
        <v>44979</v>
      </c>
      <c r="Q22" s="16">
        <v>44991</v>
      </c>
      <c r="R22" s="16" t="s">
        <v>223</v>
      </c>
      <c r="S22" s="16" t="s">
        <v>223</v>
      </c>
      <c r="T22" s="16"/>
      <c r="U22" s="14"/>
      <c r="V22" s="14"/>
      <c r="W22" s="14"/>
      <c r="X22" s="23"/>
      <c r="Y22" s="23"/>
      <c r="Z22" s="23"/>
      <c r="AA22" s="23"/>
      <c r="AB22" s="14"/>
      <c r="AC22" s="14"/>
      <c r="AD22" s="14"/>
      <c r="AE22" s="14"/>
      <c r="AF22" s="14"/>
      <c r="AG22" s="14"/>
      <c r="AH22" s="14"/>
      <c r="AI22" s="17">
        <v>56882000</v>
      </c>
      <c r="AJ22" s="17">
        <v>56882000</v>
      </c>
      <c r="AK22" s="20"/>
      <c r="AL22" s="18">
        <v>44991</v>
      </c>
      <c r="AM22" s="18" t="s">
        <v>1226</v>
      </c>
      <c r="AN22" s="18"/>
      <c r="AO22" s="18"/>
      <c r="AP22" s="22"/>
      <c r="AQ22" s="18"/>
      <c r="AR22" s="22"/>
      <c r="AS22" s="22"/>
      <c r="AT22" s="71"/>
      <c r="AU22" s="78" t="s">
        <v>1120</v>
      </c>
    </row>
    <row r="23" spans="1:47" ht="51" x14ac:dyDescent="0.2">
      <c r="B23" s="63">
        <v>2023</v>
      </c>
      <c r="C23" s="81" t="s">
        <v>1388</v>
      </c>
      <c r="D23" s="140" t="s">
        <v>1434</v>
      </c>
      <c r="E23" s="14" t="s">
        <v>1435</v>
      </c>
      <c r="F23" s="14"/>
      <c r="G23" s="14" t="s">
        <v>1206</v>
      </c>
      <c r="H23" s="14" t="s">
        <v>1185</v>
      </c>
      <c r="I23" s="14">
        <v>20230080</v>
      </c>
      <c r="J23" s="15">
        <v>44980</v>
      </c>
      <c r="K23" s="17">
        <v>82579717</v>
      </c>
      <c r="L23" s="14" t="s">
        <v>207</v>
      </c>
      <c r="M23" s="15"/>
      <c r="N23" s="14" t="s">
        <v>1178</v>
      </c>
      <c r="O23" s="18"/>
      <c r="P23" s="16">
        <v>44987</v>
      </c>
      <c r="Q23" s="16">
        <v>45291</v>
      </c>
      <c r="R23" s="16" t="s">
        <v>223</v>
      </c>
      <c r="S23" s="16" t="s">
        <v>223</v>
      </c>
      <c r="T23" s="16"/>
      <c r="U23" s="14"/>
      <c r="V23" s="14"/>
      <c r="W23" s="14"/>
      <c r="X23" s="23"/>
      <c r="Y23" s="23"/>
      <c r="Z23" s="23"/>
      <c r="AA23" s="23"/>
      <c r="AB23" s="14" t="s">
        <v>1436</v>
      </c>
      <c r="AC23" s="14"/>
      <c r="AD23" s="14"/>
      <c r="AE23" s="14"/>
      <c r="AF23" s="14"/>
      <c r="AG23" s="14"/>
      <c r="AH23" s="14"/>
      <c r="AI23" s="17">
        <v>82579717</v>
      </c>
      <c r="AJ23" s="17">
        <v>41367516</v>
      </c>
      <c r="AK23" s="20">
        <v>41212201</v>
      </c>
      <c r="AL23" s="18">
        <v>45322</v>
      </c>
      <c r="AM23" s="18">
        <v>45322</v>
      </c>
      <c r="AN23" s="18"/>
      <c r="AO23" s="18"/>
      <c r="AP23" s="22"/>
      <c r="AQ23" s="18"/>
      <c r="AR23" s="22" t="s">
        <v>1443</v>
      </c>
      <c r="AS23" s="22"/>
      <c r="AT23" s="71"/>
    </row>
    <row r="24" spans="1:47" ht="38.25" x14ac:dyDescent="0.2">
      <c r="A24" s="1" t="s">
        <v>1174</v>
      </c>
      <c r="B24" s="63">
        <v>2023</v>
      </c>
      <c r="C24" s="81" t="s">
        <v>1227</v>
      </c>
      <c r="D24" s="140" t="s">
        <v>1228</v>
      </c>
      <c r="E24" s="14" t="s">
        <v>1229</v>
      </c>
      <c r="F24" s="14"/>
      <c r="G24" s="14" t="s">
        <v>1206</v>
      </c>
      <c r="H24" s="14" t="s">
        <v>1185</v>
      </c>
      <c r="I24" s="14">
        <v>20230052</v>
      </c>
      <c r="J24" s="15">
        <v>44980</v>
      </c>
      <c r="K24" s="17">
        <v>2356486</v>
      </c>
      <c r="L24" s="14" t="s">
        <v>1230</v>
      </c>
      <c r="M24" s="15"/>
      <c r="N24" s="14" t="s">
        <v>1178</v>
      </c>
      <c r="O24" s="18"/>
      <c r="P24" s="16">
        <v>44987</v>
      </c>
      <c r="Q24" s="16">
        <v>44992</v>
      </c>
      <c r="R24" s="16" t="s">
        <v>223</v>
      </c>
      <c r="S24" s="16" t="s">
        <v>223</v>
      </c>
      <c r="T24" s="16"/>
      <c r="U24" s="14"/>
      <c r="V24" s="14"/>
      <c r="W24" s="14"/>
      <c r="X24" s="23"/>
      <c r="Y24" s="23"/>
      <c r="Z24" s="23"/>
      <c r="AA24" s="23"/>
      <c r="AB24" s="14"/>
      <c r="AC24" s="14"/>
      <c r="AD24" s="14"/>
      <c r="AE24" s="14"/>
      <c r="AF24" s="14"/>
      <c r="AG24" s="14"/>
      <c r="AH24" s="14"/>
      <c r="AI24" s="17">
        <v>2356486</v>
      </c>
      <c r="AJ24" s="17">
        <v>2356486</v>
      </c>
      <c r="AK24" s="20"/>
      <c r="AL24" s="18">
        <v>44992</v>
      </c>
      <c r="AM24" s="18">
        <v>44992</v>
      </c>
      <c r="AN24" s="18"/>
      <c r="AO24" s="18"/>
      <c r="AP24" s="22"/>
      <c r="AQ24" s="18"/>
      <c r="AR24" s="22"/>
      <c r="AS24" s="22"/>
      <c r="AT24" s="71"/>
    </row>
    <row r="25" spans="1:47" ht="38.25" x14ac:dyDescent="0.2">
      <c r="B25" s="63">
        <v>2023</v>
      </c>
      <c r="C25" s="81" t="s">
        <v>1231</v>
      </c>
      <c r="D25" s="140" t="s">
        <v>1232</v>
      </c>
      <c r="E25" s="14" t="s">
        <v>1233</v>
      </c>
      <c r="F25" s="14"/>
      <c r="G25" s="14" t="s">
        <v>1206</v>
      </c>
      <c r="H25" s="14" t="s">
        <v>1185</v>
      </c>
      <c r="I25" s="14">
        <v>20230082</v>
      </c>
      <c r="J25" s="15">
        <v>45000</v>
      </c>
      <c r="K25" s="17">
        <v>84600000</v>
      </c>
      <c r="L25" s="14" t="s">
        <v>1173</v>
      </c>
      <c r="M25" s="15"/>
      <c r="N25" s="14" t="s">
        <v>1161</v>
      </c>
      <c r="O25" s="14"/>
      <c r="P25" s="16">
        <v>45001</v>
      </c>
      <c r="Q25" s="16" t="s">
        <v>1234</v>
      </c>
      <c r="R25" s="16" t="s">
        <v>223</v>
      </c>
      <c r="S25" s="16" t="s">
        <v>223</v>
      </c>
      <c r="T25" s="16"/>
      <c r="U25" s="14"/>
      <c r="V25" s="14"/>
      <c r="W25" s="14"/>
      <c r="X25" s="23"/>
      <c r="Y25" s="23"/>
      <c r="Z25" s="23"/>
      <c r="AA25" s="23"/>
      <c r="AB25" s="14"/>
      <c r="AC25" s="14"/>
      <c r="AD25" s="14"/>
      <c r="AE25" s="14"/>
      <c r="AF25" s="14"/>
      <c r="AG25" s="14"/>
      <c r="AH25" s="14"/>
      <c r="AI25" s="17">
        <v>84600000</v>
      </c>
      <c r="AJ25" s="17">
        <v>0</v>
      </c>
      <c r="AK25" s="20"/>
      <c r="AL25" s="18">
        <v>45008</v>
      </c>
      <c r="AM25" s="18">
        <v>45008</v>
      </c>
      <c r="AN25" s="18"/>
      <c r="AO25" s="18"/>
      <c r="AP25" s="22"/>
      <c r="AQ25" s="18"/>
      <c r="AR25" s="22"/>
      <c r="AS25" s="22"/>
      <c r="AT25" s="71"/>
    </row>
    <row r="26" spans="1:47" ht="63.75" x14ac:dyDescent="0.2">
      <c r="B26" s="63">
        <v>2023</v>
      </c>
      <c r="C26" s="81" t="s">
        <v>1389</v>
      </c>
      <c r="D26" s="140" t="s">
        <v>1437</v>
      </c>
      <c r="E26" s="14" t="s">
        <v>1438</v>
      </c>
      <c r="F26" s="14"/>
      <c r="G26" s="14" t="s">
        <v>1206</v>
      </c>
      <c r="H26" s="14" t="s">
        <v>1185</v>
      </c>
      <c r="I26" s="14">
        <v>20230086</v>
      </c>
      <c r="J26" s="15">
        <v>45000</v>
      </c>
      <c r="K26" s="17">
        <v>68861488</v>
      </c>
      <c r="L26" s="14" t="s">
        <v>207</v>
      </c>
      <c r="M26" s="15"/>
      <c r="N26" s="14"/>
      <c r="O26" s="14"/>
      <c r="P26" s="16"/>
      <c r="Q26" s="16"/>
      <c r="R26" s="16"/>
      <c r="S26" s="16"/>
      <c r="T26" s="16"/>
      <c r="U26" s="14"/>
      <c r="V26" s="14"/>
      <c r="W26" s="14"/>
      <c r="X26" s="23"/>
      <c r="Y26" s="23"/>
      <c r="Z26" s="23"/>
      <c r="AA26" s="23"/>
      <c r="AB26" s="14"/>
      <c r="AC26" s="14"/>
      <c r="AD26" s="14"/>
      <c r="AE26" s="14"/>
      <c r="AF26" s="14"/>
      <c r="AG26" s="14"/>
      <c r="AH26" s="14"/>
      <c r="AI26" s="17"/>
      <c r="AJ26" s="17"/>
      <c r="AK26" s="20"/>
      <c r="AL26" s="18"/>
      <c r="AM26" s="18"/>
      <c r="AN26" s="18"/>
      <c r="AO26" s="18"/>
      <c r="AP26" s="22"/>
      <c r="AQ26" s="18"/>
      <c r="AR26" s="22"/>
      <c r="AS26" s="22"/>
      <c r="AT26" s="71"/>
    </row>
    <row r="27" spans="1:47" ht="25.5" x14ac:dyDescent="0.2">
      <c r="B27" s="63">
        <v>2023</v>
      </c>
      <c r="C27" s="81" t="s">
        <v>1235</v>
      </c>
      <c r="D27" s="140" t="s">
        <v>1236</v>
      </c>
      <c r="E27" s="14" t="s">
        <v>1237</v>
      </c>
      <c r="F27" s="14"/>
      <c r="G27" s="14" t="s">
        <v>1206</v>
      </c>
      <c r="H27" s="14" t="s">
        <v>1185</v>
      </c>
      <c r="I27" s="14">
        <v>20230108</v>
      </c>
      <c r="J27" s="15">
        <v>45106</v>
      </c>
      <c r="K27" s="17">
        <v>7092620</v>
      </c>
      <c r="L27" s="14" t="s">
        <v>1221</v>
      </c>
      <c r="M27" s="15"/>
      <c r="N27" s="14" t="s">
        <v>1198</v>
      </c>
      <c r="O27" s="14"/>
      <c r="P27" s="16">
        <v>45106</v>
      </c>
      <c r="Q27" s="16">
        <v>45120</v>
      </c>
      <c r="R27" s="133" t="s">
        <v>223</v>
      </c>
      <c r="S27" s="16" t="s">
        <v>223</v>
      </c>
      <c r="T27" s="16"/>
      <c r="U27" s="14"/>
      <c r="V27" s="14"/>
      <c r="W27" s="14"/>
      <c r="X27" s="23"/>
      <c r="Y27" s="23"/>
      <c r="Z27" s="23"/>
      <c r="AA27" s="23"/>
      <c r="AB27" s="14"/>
      <c r="AC27" s="14"/>
      <c r="AD27" s="14"/>
      <c r="AE27" s="14"/>
      <c r="AF27" s="14"/>
      <c r="AG27" s="14"/>
      <c r="AH27" s="14"/>
      <c r="AI27" s="17">
        <v>7092620</v>
      </c>
      <c r="AJ27" s="17">
        <v>7092620</v>
      </c>
      <c r="AK27" s="20"/>
      <c r="AL27" s="18">
        <v>45120</v>
      </c>
      <c r="AM27" s="18">
        <v>45120</v>
      </c>
      <c r="AN27" s="18"/>
      <c r="AO27" s="18"/>
      <c r="AP27" s="22"/>
      <c r="AQ27" s="18"/>
      <c r="AR27" s="22"/>
      <c r="AS27" s="22"/>
      <c r="AT27" s="71"/>
    </row>
    <row r="28" spans="1:47" ht="63.75" x14ac:dyDescent="0.2">
      <c r="B28" s="63">
        <v>2023</v>
      </c>
      <c r="C28" s="81" t="s">
        <v>1238</v>
      </c>
      <c r="D28" s="140" t="s">
        <v>1239</v>
      </c>
      <c r="E28" s="14" t="s">
        <v>1240</v>
      </c>
      <c r="F28" s="14"/>
      <c r="G28" s="14" t="s">
        <v>1206</v>
      </c>
      <c r="H28" s="14" t="s">
        <v>1241</v>
      </c>
      <c r="I28" s="14">
        <v>20230121</v>
      </c>
      <c r="J28" s="15">
        <v>45175</v>
      </c>
      <c r="K28" s="17">
        <v>36556579</v>
      </c>
      <c r="L28" s="14" t="s">
        <v>211</v>
      </c>
      <c r="M28" s="15"/>
      <c r="N28" s="14" t="s">
        <v>1198</v>
      </c>
      <c r="O28" s="18"/>
      <c r="P28" s="16">
        <v>45180</v>
      </c>
      <c r="Q28" s="16">
        <v>45291</v>
      </c>
      <c r="R28" s="133">
        <v>5346101011607</v>
      </c>
      <c r="S28" s="16">
        <v>45180</v>
      </c>
      <c r="T28" s="16"/>
      <c r="U28" s="14"/>
      <c r="V28" s="14"/>
      <c r="W28" s="14"/>
      <c r="X28" s="23"/>
      <c r="Y28" s="23"/>
      <c r="Z28" s="23"/>
      <c r="AA28" s="23"/>
      <c r="AB28" s="14"/>
      <c r="AC28" s="14"/>
      <c r="AD28" s="14"/>
      <c r="AE28" s="14"/>
      <c r="AF28" s="14"/>
      <c r="AG28" s="14"/>
      <c r="AH28" s="14"/>
      <c r="AI28" s="17">
        <v>31961757</v>
      </c>
      <c r="AJ28" s="17">
        <v>31961757</v>
      </c>
      <c r="AK28" s="20"/>
      <c r="AL28" s="18">
        <v>45291</v>
      </c>
      <c r="AM28" s="18">
        <v>45291</v>
      </c>
      <c r="AN28" s="18"/>
      <c r="AO28" s="14"/>
      <c r="AP28" s="22"/>
      <c r="AQ28" s="18"/>
      <c r="AR28" s="14"/>
      <c r="AS28" s="18"/>
      <c r="AT28" s="71"/>
      <c r="AU28" s="78" t="s">
        <v>1120</v>
      </c>
    </row>
    <row r="29" spans="1:47" ht="51" x14ac:dyDescent="0.2">
      <c r="B29" s="63">
        <v>2023</v>
      </c>
      <c r="C29" s="81" t="s">
        <v>1242</v>
      </c>
      <c r="D29" s="140" t="s">
        <v>1243</v>
      </c>
      <c r="E29" s="14" t="s">
        <v>1244</v>
      </c>
      <c r="F29" s="14"/>
      <c r="G29" s="14" t="s">
        <v>1206</v>
      </c>
      <c r="H29" s="14" t="s">
        <v>1185</v>
      </c>
      <c r="I29" s="14">
        <v>20230125</v>
      </c>
      <c r="J29" s="15">
        <v>45208</v>
      </c>
      <c r="K29" s="17">
        <v>43896769</v>
      </c>
      <c r="L29" s="14" t="s">
        <v>1245</v>
      </c>
      <c r="M29" s="15"/>
      <c r="N29" s="14" t="s">
        <v>1246</v>
      </c>
      <c r="O29" s="14"/>
      <c r="P29" s="16">
        <v>45211</v>
      </c>
      <c r="Q29" s="16">
        <v>45291</v>
      </c>
      <c r="R29" s="133">
        <v>7547101002756</v>
      </c>
      <c r="S29" s="16">
        <v>45211</v>
      </c>
      <c r="T29" s="16"/>
      <c r="U29" s="14"/>
      <c r="V29" s="14"/>
      <c r="W29" s="14"/>
      <c r="X29" s="23"/>
      <c r="Y29" s="23"/>
      <c r="Z29" s="23"/>
      <c r="AA29" s="23"/>
      <c r="AB29" s="14"/>
      <c r="AC29" s="14"/>
      <c r="AD29" s="14"/>
      <c r="AE29" s="14"/>
      <c r="AF29" s="14"/>
      <c r="AG29" s="14"/>
      <c r="AH29" s="14"/>
      <c r="AI29" s="17">
        <v>43896769</v>
      </c>
      <c r="AJ29" s="17">
        <v>43896769</v>
      </c>
      <c r="AK29" s="20"/>
      <c r="AL29" s="18">
        <v>45291</v>
      </c>
      <c r="AM29" s="18">
        <v>45291</v>
      </c>
      <c r="AN29" s="18"/>
      <c r="AO29" s="22"/>
      <c r="AP29" s="22"/>
      <c r="AQ29" s="18"/>
      <c r="AR29" s="14"/>
      <c r="AS29" s="22"/>
      <c r="AT29" s="71"/>
    </row>
    <row r="30" spans="1:47" ht="76.5" x14ac:dyDescent="0.2">
      <c r="B30" s="63">
        <v>2023</v>
      </c>
      <c r="C30" s="81" t="s">
        <v>1247</v>
      </c>
      <c r="D30" s="140" t="s">
        <v>1248</v>
      </c>
      <c r="E30" s="14" t="s">
        <v>1229</v>
      </c>
      <c r="F30" s="14"/>
      <c r="G30" s="14" t="s">
        <v>1206</v>
      </c>
      <c r="H30" s="14" t="s">
        <v>1185</v>
      </c>
      <c r="I30" s="14">
        <v>20230133</v>
      </c>
      <c r="J30" s="15">
        <v>45233</v>
      </c>
      <c r="K30" s="17">
        <v>25001424</v>
      </c>
      <c r="L30" s="14" t="s">
        <v>1173</v>
      </c>
      <c r="M30" s="15"/>
      <c r="N30" s="14" t="s">
        <v>1186</v>
      </c>
      <c r="O30" s="18"/>
      <c r="P30" s="16">
        <v>45267</v>
      </c>
      <c r="Q30" s="16">
        <v>45291</v>
      </c>
      <c r="R30" s="133" t="s">
        <v>1249</v>
      </c>
      <c r="S30" s="16">
        <v>45233</v>
      </c>
      <c r="T30" s="16"/>
      <c r="U30" s="14"/>
      <c r="V30" s="14"/>
      <c r="W30" s="14"/>
      <c r="X30" s="23"/>
      <c r="Y30" s="23"/>
      <c r="Z30" s="23"/>
      <c r="AA30" s="23"/>
      <c r="AB30" s="14"/>
      <c r="AC30" s="14"/>
      <c r="AD30" s="14"/>
      <c r="AE30" s="14"/>
      <c r="AF30" s="14"/>
      <c r="AG30" s="14"/>
      <c r="AH30" s="14"/>
      <c r="AI30" s="17">
        <v>25001424</v>
      </c>
      <c r="AJ30" s="17">
        <v>25001424</v>
      </c>
      <c r="AK30" s="20"/>
      <c r="AL30" s="18">
        <v>45291</v>
      </c>
      <c r="AM30" s="18">
        <v>45291</v>
      </c>
      <c r="AN30" s="18"/>
      <c r="AO30" s="18"/>
      <c r="AP30" s="22"/>
      <c r="AQ30" s="18"/>
      <c r="AR30" s="22"/>
      <c r="AS30" s="22"/>
      <c r="AT30" s="71"/>
    </row>
    <row r="31" spans="1:47" ht="38.25" x14ac:dyDescent="0.2">
      <c r="B31" s="63">
        <v>2023</v>
      </c>
      <c r="C31" s="81" t="s">
        <v>1387</v>
      </c>
      <c r="D31" s="140" t="s">
        <v>1378</v>
      </c>
      <c r="E31" s="14" t="s">
        <v>1402</v>
      </c>
      <c r="F31" s="14"/>
      <c r="G31" s="14" t="s">
        <v>1380</v>
      </c>
      <c r="H31" s="14" t="s">
        <v>1381</v>
      </c>
      <c r="I31" s="14">
        <v>20230043</v>
      </c>
      <c r="J31" s="15">
        <v>44963</v>
      </c>
      <c r="K31" s="17">
        <v>47481000</v>
      </c>
      <c r="L31" s="14" t="s">
        <v>1403</v>
      </c>
      <c r="M31" s="15"/>
      <c r="N31" s="14" t="s">
        <v>1152</v>
      </c>
      <c r="O31" s="18"/>
      <c r="P31" s="16">
        <v>44964</v>
      </c>
      <c r="Q31" s="16">
        <v>45291</v>
      </c>
      <c r="R31" s="133" t="s">
        <v>1429</v>
      </c>
      <c r="S31" s="16">
        <v>44964</v>
      </c>
      <c r="T31" s="16"/>
      <c r="U31" s="14"/>
      <c r="V31" s="14"/>
      <c r="W31" s="14"/>
      <c r="X31" s="23"/>
      <c r="Y31" s="23"/>
      <c r="Z31" s="23"/>
      <c r="AA31" s="23"/>
      <c r="AB31" s="14"/>
      <c r="AC31" s="14"/>
      <c r="AD31" s="14"/>
      <c r="AE31" s="14"/>
      <c r="AF31" s="14"/>
      <c r="AG31" s="14"/>
      <c r="AH31" s="14"/>
      <c r="AI31" s="17">
        <v>47481000</v>
      </c>
      <c r="AJ31" s="17">
        <f>4410000*2</f>
        <v>8820000</v>
      </c>
      <c r="AK31" s="20">
        <v>38661000</v>
      </c>
      <c r="AL31" s="18">
        <v>45023</v>
      </c>
      <c r="AM31" s="18">
        <v>45023</v>
      </c>
      <c r="AN31" s="18">
        <v>45031</v>
      </c>
      <c r="AO31" s="18">
        <v>45031</v>
      </c>
      <c r="AP31" s="22"/>
      <c r="AQ31" s="18"/>
      <c r="AR31" s="22"/>
      <c r="AS31" s="22"/>
      <c r="AT31" s="71"/>
    </row>
    <row r="32" spans="1:47" ht="38.25" x14ac:dyDescent="0.2">
      <c r="B32" s="63">
        <v>2023</v>
      </c>
      <c r="C32" s="81" t="s">
        <v>1386</v>
      </c>
      <c r="D32" s="140" t="s">
        <v>1378</v>
      </c>
      <c r="E32" s="14" t="s">
        <v>1399</v>
      </c>
      <c r="F32" s="14"/>
      <c r="G32" s="14" t="s">
        <v>1380</v>
      </c>
      <c r="H32" s="14" t="s">
        <v>1381</v>
      </c>
      <c r="I32" s="14">
        <v>20230048</v>
      </c>
      <c r="J32" s="15">
        <v>44967</v>
      </c>
      <c r="K32" s="17">
        <v>52546502</v>
      </c>
      <c r="L32" s="14" t="s">
        <v>1400</v>
      </c>
      <c r="M32" s="15"/>
      <c r="N32" s="14" t="s">
        <v>1152</v>
      </c>
      <c r="O32" s="18"/>
      <c r="P32" s="16">
        <v>44970</v>
      </c>
      <c r="Q32" s="16">
        <v>45291</v>
      </c>
      <c r="R32" s="133" t="s">
        <v>1430</v>
      </c>
      <c r="S32" s="16">
        <v>44970</v>
      </c>
      <c r="T32" s="16"/>
      <c r="U32" s="14"/>
      <c r="V32" s="14"/>
      <c r="W32" s="14"/>
      <c r="X32" s="23"/>
      <c r="Y32" s="23"/>
      <c r="Z32" s="23"/>
      <c r="AA32" s="23"/>
      <c r="AB32" s="14"/>
      <c r="AC32" s="14"/>
      <c r="AD32" s="14"/>
      <c r="AE32" s="14"/>
      <c r="AF32" s="14"/>
      <c r="AG32" s="14"/>
      <c r="AH32" s="14"/>
      <c r="AI32" s="17">
        <v>52546502</v>
      </c>
      <c r="AJ32" s="17">
        <v>13302910</v>
      </c>
      <c r="AK32" s="20">
        <v>39243591</v>
      </c>
      <c r="AL32" s="18">
        <v>45050</v>
      </c>
      <c r="AM32" s="18">
        <v>45050</v>
      </c>
      <c r="AN32" s="18">
        <v>45050</v>
      </c>
      <c r="AO32" s="18">
        <v>45083</v>
      </c>
      <c r="AP32" s="22"/>
      <c r="AQ32" s="18"/>
      <c r="AR32" s="22"/>
      <c r="AS32" s="22"/>
      <c r="AT32" s="71"/>
    </row>
    <row r="33" spans="2:46" ht="38.25" x14ac:dyDescent="0.2">
      <c r="B33" s="63">
        <v>2023</v>
      </c>
      <c r="C33" s="81" t="s">
        <v>1377</v>
      </c>
      <c r="D33" s="140" t="s">
        <v>1378</v>
      </c>
      <c r="E33" s="14" t="s">
        <v>1379</v>
      </c>
      <c r="F33" s="14" t="s">
        <v>31</v>
      </c>
      <c r="G33" s="14" t="s">
        <v>1380</v>
      </c>
      <c r="H33" s="14" t="s">
        <v>1381</v>
      </c>
      <c r="I33" s="14">
        <v>20230084</v>
      </c>
      <c r="J33" s="14" t="s">
        <v>1382</v>
      </c>
      <c r="K33" s="153">
        <v>41601000</v>
      </c>
      <c r="L33" s="14" t="s">
        <v>1392</v>
      </c>
      <c r="M33" s="15"/>
      <c r="N33" s="14" t="s">
        <v>1178</v>
      </c>
      <c r="O33" s="18"/>
      <c r="P33" s="152" t="s">
        <v>1383</v>
      </c>
      <c r="Q33" s="16">
        <v>45291</v>
      </c>
      <c r="R33" s="133" t="s">
        <v>1433</v>
      </c>
      <c r="S33" s="16"/>
      <c r="T33" s="16"/>
      <c r="U33" s="14"/>
      <c r="V33" s="14"/>
      <c r="W33" s="14"/>
      <c r="X33" s="23">
        <v>3240000</v>
      </c>
      <c r="Y33" s="23">
        <v>3500000</v>
      </c>
      <c r="Z33" s="23">
        <v>3500000</v>
      </c>
      <c r="AA33" s="23">
        <v>3500000</v>
      </c>
      <c r="AB33" s="14" t="s">
        <v>1208</v>
      </c>
      <c r="AC33" s="14" t="s">
        <v>1208</v>
      </c>
      <c r="AD33" s="14" t="s">
        <v>1440</v>
      </c>
      <c r="AE33" s="14" t="s">
        <v>1436</v>
      </c>
      <c r="AF33" s="14" t="s">
        <v>1384</v>
      </c>
      <c r="AG33" s="14"/>
      <c r="AH33" s="14"/>
      <c r="AI33" s="17">
        <f>35231000+X33+Y33</f>
        <v>41971000</v>
      </c>
      <c r="AJ33" s="17">
        <f>+AI33-Y33</f>
        <v>38471000</v>
      </c>
      <c r="AK33" s="20"/>
      <c r="AL33" s="18">
        <v>45412</v>
      </c>
      <c r="AM33" s="18">
        <v>45412</v>
      </c>
      <c r="AN33" s="18"/>
      <c r="AO33" s="18"/>
      <c r="AP33" s="22"/>
      <c r="AQ33" s="18"/>
      <c r="AR33" s="159" t="s">
        <v>1442</v>
      </c>
      <c r="AS33" s="22"/>
      <c r="AT33" s="71"/>
    </row>
    <row r="34" spans="2:46" ht="38.25" x14ac:dyDescent="0.2">
      <c r="B34" s="63">
        <v>2023</v>
      </c>
      <c r="C34" s="81" t="s">
        <v>1401</v>
      </c>
      <c r="D34" s="140" t="s">
        <v>1378</v>
      </c>
      <c r="E34" s="14" t="s">
        <v>1404</v>
      </c>
      <c r="F34" s="14"/>
      <c r="G34" s="14" t="s">
        <v>1380</v>
      </c>
      <c r="H34" s="14" t="s">
        <v>1381</v>
      </c>
      <c r="I34" s="14">
        <v>20230104</v>
      </c>
      <c r="J34" s="18">
        <v>45064</v>
      </c>
      <c r="K34" s="153">
        <v>29733350</v>
      </c>
      <c r="L34" s="14" t="s">
        <v>1405</v>
      </c>
      <c r="M34" s="15"/>
      <c r="N34" s="14" t="s">
        <v>1152</v>
      </c>
      <c r="O34" s="18"/>
      <c r="P34" s="154">
        <v>45065</v>
      </c>
      <c r="Q34" s="16">
        <v>45291</v>
      </c>
      <c r="R34" s="133" t="s">
        <v>1431</v>
      </c>
      <c r="S34" s="16">
        <v>45065</v>
      </c>
      <c r="T34" s="16"/>
      <c r="U34" s="14"/>
      <c r="V34" s="14"/>
      <c r="W34" s="14"/>
      <c r="X34" s="23"/>
      <c r="Y34" s="23"/>
      <c r="Z34" s="23"/>
      <c r="AA34" s="23"/>
      <c r="AB34" s="14"/>
      <c r="AC34" s="14"/>
      <c r="AD34" s="14"/>
      <c r="AE34" s="14"/>
      <c r="AF34" s="14"/>
      <c r="AG34" s="14"/>
      <c r="AH34" s="14"/>
      <c r="AI34" s="17">
        <v>29733350</v>
      </c>
      <c r="AJ34" s="17">
        <v>29733350</v>
      </c>
      <c r="AK34" s="20"/>
      <c r="AL34" s="18">
        <v>45291</v>
      </c>
      <c r="AM34" s="18">
        <v>45291</v>
      </c>
      <c r="AN34" s="18"/>
      <c r="AO34" s="18"/>
      <c r="AP34" s="22"/>
      <c r="AQ34" s="18"/>
      <c r="AR34" s="22"/>
      <c r="AS34" s="22"/>
      <c r="AT34" s="71"/>
    </row>
    <row r="35" spans="2:46" ht="38.25" x14ac:dyDescent="0.2">
      <c r="B35" s="63">
        <v>2023</v>
      </c>
      <c r="C35" s="81" t="s">
        <v>1406</v>
      </c>
      <c r="D35" s="140" t="s">
        <v>1378</v>
      </c>
      <c r="E35" s="14" t="s">
        <v>1407</v>
      </c>
      <c r="F35" s="14"/>
      <c r="G35" s="14" t="s">
        <v>1380</v>
      </c>
      <c r="H35" s="14" t="s">
        <v>1381</v>
      </c>
      <c r="I35" s="14">
        <v>20230110</v>
      </c>
      <c r="J35" s="18">
        <v>45105</v>
      </c>
      <c r="K35" s="153">
        <v>24400000</v>
      </c>
      <c r="L35" s="14" t="s">
        <v>1408</v>
      </c>
      <c r="M35" s="15"/>
      <c r="N35" s="14" t="s">
        <v>1152</v>
      </c>
      <c r="O35" s="18"/>
      <c r="P35" s="154">
        <v>45112</v>
      </c>
      <c r="Q35" s="16">
        <v>45299</v>
      </c>
      <c r="R35" s="133" t="s">
        <v>1432</v>
      </c>
      <c r="S35" s="16">
        <v>45107</v>
      </c>
      <c r="T35" s="16"/>
      <c r="U35" s="14"/>
      <c r="V35" s="14"/>
      <c r="W35" s="14"/>
      <c r="X35" s="23"/>
      <c r="Y35" s="23"/>
      <c r="Z35" s="23"/>
      <c r="AA35" s="23"/>
      <c r="AB35" s="14"/>
      <c r="AC35" s="14"/>
      <c r="AD35" s="14"/>
      <c r="AE35" s="14"/>
      <c r="AF35" s="14"/>
      <c r="AG35" s="14"/>
      <c r="AH35" s="14"/>
      <c r="AI35" s="17">
        <v>24400000</v>
      </c>
      <c r="AJ35" s="17">
        <v>16133343</v>
      </c>
      <c r="AK35" s="20">
        <v>8266657</v>
      </c>
      <c r="AL35" s="18">
        <v>45261</v>
      </c>
      <c r="AM35" s="18">
        <v>45261</v>
      </c>
      <c r="AN35" s="18">
        <v>45261</v>
      </c>
      <c r="AO35" s="18">
        <v>45261</v>
      </c>
      <c r="AP35" s="22"/>
      <c r="AQ35" s="18"/>
      <c r="AR35" s="22"/>
      <c r="AS35" s="22"/>
      <c r="AT35" s="71"/>
    </row>
    <row r="36" spans="2:46" ht="38.25" x14ac:dyDescent="0.2">
      <c r="B36" s="63">
        <v>2023</v>
      </c>
      <c r="C36" s="81" t="s">
        <v>1274</v>
      </c>
      <c r="D36" s="140" t="s">
        <v>1275</v>
      </c>
      <c r="E36" s="14" t="s">
        <v>1276</v>
      </c>
      <c r="F36" s="14"/>
      <c r="G36" s="14" t="s">
        <v>1253</v>
      </c>
      <c r="H36" s="14" t="s">
        <v>1277</v>
      </c>
      <c r="I36" s="14">
        <v>20230022</v>
      </c>
      <c r="J36" s="15">
        <v>44928</v>
      </c>
      <c r="K36" s="17">
        <v>4226917</v>
      </c>
      <c r="L36" s="14" t="s">
        <v>210</v>
      </c>
      <c r="M36" s="15"/>
      <c r="N36" s="14" t="s">
        <v>1191</v>
      </c>
      <c r="O36" s="18"/>
      <c r="P36" s="16">
        <v>44928</v>
      </c>
      <c r="Q36" s="16">
        <v>44985</v>
      </c>
      <c r="R36" s="133" t="s">
        <v>223</v>
      </c>
      <c r="S36" s="133" t="s">
        <v>223</v>
      </c>
      <c r="T36" s="16"/>
      <c r="U36" s="14"/>
      <c r="V36" s="14"/>
      <c r="W36" s="14"/>
      <c r="X36" s="23"/>
      <c r="Y36" s="23"/>
      <c r="Z36" s="23"/>
      <c r="AA36" s="23"/>
      <c r="AB36" s="14"/>
      <c r="AC36" s="14"/>
      <c r="AD36" s="14"/>
      <c r="AE36" s="14"/>
      <c r="AF36" s="14"/>
      <c r="AG36" s="14"/>
      <c r="AH36" s="14"/>
      <c r="AI36" s="17">
        <v>4226917</v>
      </c>
      <c r="AJ36" s="17">
        <v>4226917</v>
      </c>
      <c r="AK36" s="20"/>
      <c r="AL36" s="18">
        <v>44928</v>
      </c>
      <c r="AM36" s="18">
        <v>44985</v>
      </c>
      <c r="AN36" s="18"/>
      <c r="AO36" s="18"/>
      <c r="AP36" s="22"/>
      <c r="AQ36" s="18"/>
      <c r="AR36" s="22"/>
      <c r="AS36" s="22"/>
      <c r="AT36" s="71"/>
    </row>
    <row r="37" spans="2:46" ht="38.25" x14ac:dyDescent="0.2">
      <c r="B37" s="63">
        <v>2023</v>
      </c>
      <c r="C37" s="81" t="s">
        <v>1278</v>
      </c>
      <c r="D37" s="140" t="s">
        <v>1275</v>
      </c>
      <c r="E37" s="134" t="s">
        <v>1279</v>
      </c>
      <c r="F37" s="14"/>
      <c r="G37" s="14" t="s">
        <v>1253</v>
      </c>
      <c r="H37" s="14" t="s">
        <v>1277</v>
      </c>
      <c r="I37" s="14">
        <v>20230023</v>
      </c>
      <c r="J37" s="15">
        <v>44928</v>
      </c>
      <c r="K37" s="17">
        <v>4226917</v>
      </c>
      <c r="L37" s="14" t="s">
        <v>210</v>
      </c>
      <c r="M37" s="15"/>
      <c r="N37" s="14" t="s">
        <v>1191</v>
      </c>
      <c r="O37" s="18"/>
      <c r="P37" s="16">
        <v>44928</v>
      </c>
      <c r="Q37" s="16">
        <v>44985</v>
      </c>
      <c r="R37" s="133" t="s">
        <v>223</v>
      </c>
      <c r="S37" s="133" t="s">
        <v>223</v>
      </c>
      <c r="T37" s="16"/>
      <c r="U37" s="14"/>
      <c r="V37" s="14"/>
      <c r="W37" s="14"/>
      <c r="X37" s="23"/>
      <c r="Y37" s="23"/>
      <c r="Z37" s="23"/>
      <c r="AA37" s="23"/>
      <c r="AB37" s="14"/>
      <c r="AC37" s="14"/>
      <c r="AD37" s="14"/>
      <c r="AE37" s="14"/>
      <c r="AF37" s="14"/>
      <c r="AG37" s="14"/>
      <c r="AH37" s="14"/>
      <c r="AI37" s="17">
        <v>4226917</v>
      </c>
      <c r="AJ37" s="17">
        <v>4226917</v>
      </c>
      <c r="AK37" s="20"/>
      <c r="AL37" s="18">
        <v>44928</v>
      </c>
      <c r="AM37" s="18">
        <v>44985</v>
      </c>
      <c r="AN37" s="18"/>
      <c r="AO37" s="18"/>
      <c r="AP37" s="22"/>
      <c r="AQ37" s="18"/>
      <c r="AR37" s="22"/>
      <c r="AS37" s="22"/>
      <c r="AT37" s="71"/>
    </row>
    <row r="38" spans="2:46" ht="25.5" x14ac:dyDescent="0.2">
      <c r="B38" s="63">
        <v>2023</v>
      </c>
      <c r="C38" s="81" t="s">
        <v>1280</v>
      </c>
      <c r="D38" s="140" t="s">
        <v>1281</v>
      </c>
      <c r="E38" s="14" t="s">
        <v>1282</v>
      </c>
      <c r="F38" s="14"/>
      <c r="G38" s="14" t="s">
        <v>1253</v>
      </c>
      <c r="H38" s="14" t="s">
        <v>1277</v>
      </c>
      <c r="I38" s="14">
        <v>20230024</v>
      </c>
      <c r="J38" s="15">
        <v>44928</v>
      </c>
      <c r="K38" s="17">
        <v>4226917</v>
      </c>
      <c r="L38" s="14" t="s">
        <v>210</v>
      </c>
      <c r="M38" s="15"/>
      <c r="N38" s="14" t="s">
        <v>1305</v>
      </c>
      <c r="O38" s="18"/>
      <c r="P38" s="16">
        <v>44928</v>
      </c>
      <c r="Q38" s="16">
        <v>44985</v>
      </c>
      <c r="R38" s="133" t="s">
        <v>223</v>
      </c>
      <c r="S38" s="133" t="s">
        <v>223</v>
      </c>
      <c r="T38" s="16"/>
      <c r="U38" s="14"/>
      <c r="V38" s="14"/>
      <c r="W38" s="14"/>
      <c r="X38" s="23"/>
      <c r="Y38" s="23"/>
      <c r="Z38" s="23"/>
      <c r="AA38" s="23"/>
      <c r="AB38" s="14"/>
      <c r="AC38" s="14"/>
      <c r="AD38" s="14"/>
      <c r="AE38" s="14"/>
      <c r="AF38" s="14"/>
      <c r="AG38" s="14"/>
      <c r="AH38" s="14"/>
      <c r="AI38" s="17">
        <v>4226917</v>
      </c>
      <c r="AJ38" s="17">
        <v>4226917</v>
      </c>
      <c r="AK38" s="20"/>
      <c r="AL38" s="18">
        <v>44928</v>
      </c>
      <c r="AM38" s="18">
        <v>44985</v>
      </c>
      <c r="AN38" s="18"/>
      <c r="AO38" s="18"/>
      <c r="AP38" s="22"/>
      <c r="AQ38" s="18"/>
      <c r="AR38" s="22"/>
      <c r="AS38" s="22"/>
      <c r="AT38" s="71"/>
    </row>
    <row r="39" spans="2:46" ht="25.5" x14ac:dyDescent="0.2">
      <c r="B39" s="63">
        <v>2023</v>
      </c>
      <c r="C39" s="81" t="s">
        <v>1283</v>
      </c>
      <c r="D39" s="140" t="s">
        <v>1285</v>
      </c>
      <c r="E39" s="134" t="s">
        <v>1284</v>
      </c>
      <c r="F39" s="14"/>
      <c r="G39" s="14" t="s">
        <v>1253</v>
      </c>
      <c r="H39" s="14" t="s">
        <v>1277</v>
      </c>
      <c r="I39" s="14">
        <v>20230025</v>
      </c>
      <c r="J39" s="15">
        <v>44928</v>
      </c>
      <c r="K39" s="17">
        <v>4226917</v>
      </c>
      <c r="L39" s="14" t="s">
        <v>210</v>
      </c>
      <c r="M39" s="15"/>
      <c r="N39" s="14" t="s">
        <v>1191</v>
      </c>
      <c r="O39" s="18"/>
      <c r="P39" s="15">
        <v>44928</v>
      </c>
      <c r="Q39" s="16">
        <v>44985</v>
      </c>
      <c r="R39" s="133" t="s">
        <v>223</v>
      </c>
      <c r="S39" s="133" t="s">
        <v>223</v>
      </c>
      <c r="T39" s="16"/>
      <c r="U39" s="14"/>
      <c r="V39" s="14"/>
      <c r="W39" s="14"/>
      <c r="X39" s="23"/>
      <c r="Y39" s="23"/>
      <c r="Z39" s="23"/>
      <c r="AA39" s="23"/>
      <c r="AB39" s="14"/>
      <c r="AC39" s="14"/>
      <c r="AD39" s="14"/>
      <c r="AE39" s="14"/>
      <c r="AF39" s="14"/>
      <c r="AG39" s="14"/>
      <c r="AH39" s="14"/>
      <c r="AI39" s="17">
        <v>4226917</v>
      </c>
      <c r="AJ39" s="17">
        <v>4226917</v>
      </c>
      <c r="AK39" s="20"/>
      <c r="AL39" s="18">
        <v>44928</v>
      </c>
      <c r="AM39" s="16">
        <v>44985</v>
      </c>
      <c r="AN39" s="18"/>
      <c r="AO39" s="18"/>
      <c r="AP39" s="22"/>
      <c r="AQ39" s="18"/>
      <c r="AR39" s="22"/>
      <c r="AS39" s="22"/>
      <c r="AT39" s="71"/>
    </row>
    <row r="40" spans="2:46" ht="38.25" x14ac:dyDescent="0.2">
      <c r="B40" s="63">
        <v>2023</v>
      </c>
      <c r="C40" s="81" t="s">
        <v>1286</v>
      </c>
      <c r="D40" s="140" t="s">
        <v>1287</v>
      </c>
      <c r="E40" s="134" t="s">
        <v>1288</v>
      </c>
      <c r="F40" s="14"/>
      <c r="G40" s="14" t="s">
        <v>1253</v>
      </c>
      <c r="H40" s="14" t="s">
        <v>1277</v>
      </c>
      <c r="I40" s="14">
        <v>20230027</v>
      </c>
      <c r="J40" s="15">
        <v>44928</v>
      </c>
      <c r="K40" s="17">
        <v>3647940</v>
      </c>
      <c r="L40" s="14" t="s">
        <v>210</v>
      </c>
      <c r="M40" s="15"/>
      <c r="N40" s="14" t="s">
        <v>1152</v>
      </c>
      <c r="O40" s="18"/>
      <c r="P40" s="15">
        <v>44928</v>
      </c>
      <c r="Q40" s="16">
        <v>44985</v>
      </c>
      <c r="R40" s="133" t="s">
        <v>223</v>
      </c>
      <c r="S40" s="133" t="s">
        <v>223</v>
      </c>
      <c r="T40" s="16"/>
      <c r="U40" s="14"/>
      <c r="V40" s="14"/>
      <c r="W40" s="14"/>
      <c r="X40" s="23"/>
      <c r="Y40" s="23"/>
      <c r="Z40" s="23"/>
      <c r="AA40" s="23"/>
      <c r="AB40" s="14"/>
      <c r="AC40" s="14"/>
      <c r="AD40" s="14"/>
      <c r="AE40" s="14"/>
      <c r="AF40" s="14"/>
      <c r="AG40" s="14"/>
      <c r="AH40" s="14"/>
      <c r="AI40" s="17">
        <v>3647940</v>
      </c>
      <c r="AJ40" s="17">
        <v>3647940</v>
      </c>
      <c r="AK40" s="20"/>
      <c r="AL40" s="18">
        <v>44928</v>
      </c>
      <c r="AM40" s="16">
        <v>44985</v>
      </c>
      <c r="AN40" s="18"/>
      <c r="AO40" s="18"/>
      <c r="AP40" s="22"/>
      <c r="AQ40" s="18"/>
      <c r="AR40" s="22"/>
      <c r="AS40" s="22"/>
      <c r="AT40" s="71"/>
    </row>
    <row r="41" spans="2:46" ht="25.5" x14ac:dyDescent="0.2">
      <c r="B41" s="63">
        <v>2023</v>
      </c>
      <c r="C41" s="81" t="s">
        <v>1289</v>
      </c>
      <c r="D41" s="140" t="s">
        <v>1291</v>
      </c>
      <c r="E41" s="14" t="s">
        <v>1290</v>
      </c>
      <c r="F41" s="14"/>
      <c r="G41" s="14" t="s">
        <v>1253</v>
      </c>
      <c r="H41" s="14" t="s">
        <v>1277</v>
      </c>
      <c r="I41" s="14">
        <v>20230028</v>
      </c>
      <c r="J41" s="15">
        <v>44928</v>
      </c>
      <c r="K41" s="17">
        <v>3647940</v>
      </c>
      <c r="L41" s="14" t="s">
        <v>210</v>
      </c>
      <c r="M41" s="15"/>
      <c r="N41" s="14" t="s">
        <v>1191</v>
      </c>
      <c r="O41" s="18"/>
      <c r="P41" s="15">
        <v>44928</v>
      </c>
      <c r="Q41" s="16">
        <v>44985</v>
      </c>
      <c r="R41" s="133" t="s">
        <v>223</v>
      </c>
      <c r="S41" s="133" t="s">
        <v>223</v>
      </c>
      <c r="T41" s="16"/>
      <c r="U41" s="14"/>
      <c r="V41" s="14"/>
      <c r="W41" s="14"/>
      <c r="X41" s="23"/>
      <c r="Y41" s="23"/>
      <c r="Z41" s="23"/>
      <c r="AA41" s="23"/>
      <c r="AB41" s="14"/>
      <c r="AC41" s="14"/>
      <c r="AD41" s="14"/>
      <c r="AE41" s="14"/>
      <c r="AF41" s="14"/>
      <c r="AG41" s="14"/>
      <c r="AH41" s="14"/>
      <c r="AI41" s="17">
        <v>3647940</v>
      </c>
      <c r="AJ41" s="17">
        <v>3647940</v>
      </c>
      <c r="AK41" s="20"/>
      <c r="AL41" s="18">
        <v>44928</v>
      </c>
      <c r="AM41" s="16">
        <v>44985</v>
      </c>
      <c r="AN41" s="18"/>
      <c r="AO41" s="18"/>
      <c r="AP41" s="22"/>
      <c r="AQ41" s="18"/>
      <c r="AR41" s="22"/>
      <c r="AS41" s="22"/>
      <c r="AT41" s="71"/>
    </row>
    <row r="42" spans="2:46" ht="63.75" x14ac:dyDescent="0.2">
      <c r="B42" s="63">
        <v>2023</v>
      </c>
      <c r="C42" s="81" t="s">
        <v>1292</v>
      </c>
      <c r="D42" s="140" t="s">
        <v>1294</v>
      </c>
      <c r="E42" s="14" t="s">
        <v>1293</v>
      </c>
      <c r="F42" s="14"/>
      <c r="G42" s="14" t="s">
        <v>1253</v>
      </c>
      <c r="H42" s="14" t="s">
        <v>1277</v>
      </c>
      <c r="I42" s="14">
        <v>20230029</v>
      </c>
      <c r="J42" s="15">
        <v>44928</v>
      </c>
      <c r="K42" s="17">
        <v>3647940</v>
      </c>
      <c r="L42" s="14" t="s">
        <v>210</v>
      </c>
      <c r="M42" s="15"/>
      <c r="N42" s="14" t="s">
        <v>1191</v>
      </c>
      <c r="O42" s="18"/>
      <c r="P42" s="15">
        <v>44928</v>
      </c>
      <c r="Q42" s="16">
        <v>44985</v>
      </c>
      <c r="R42" s="133" t="s">
        <v>223</v>
      </c>
      <c r="S42" s="133" t="s">
        <v>223</v>
      </c>
      <c r="T42" s="16"/>
      <c r="U42" s="14"/>
      <c r="V42" s="14"/>
      <c r="W42" s="14"/>
      <c r="X42" s="23"/>
      <c r="Y42" s="23"/>
      <c r="Z42" s="23"/>
      <c r="AA42" s="23"/>
      <c r="AB42" s="14"/>
      <c r="AC42" s="14"/>
      <c r="AD42" s="14"/>
      <c r="AE42" s="14"/>
      <c r="AF42" s="14"/>
      <c r="AG42" s="14"/>
      <c r="AH42" s="14"/>
      <c r="AI42" s="17">
        <v>3647940</v>
      </c>
      <c r="AJ42" s="17">
        <v>3647940</v>
      </c>
      <c r="AK42" s="20"/>
      <c r="AL42" s="18">
        <v>44928</v>
      </c>
      <c r="AM42" s="16">
        <v>44985</v>
      </c>
      <c r="AN42" s="18"/>
      <c r="AO42" s="18"/>
      <c r="AP42" s="22"/>
      <c r="AQ42" s="18"/>
      <c r="AR42" s="22"/>
      <c r="AS42" s="22"/>
      <c r="AT42" s="71"/>
    </row>
    <row r="43" spans="2:46" ht="25.5" x14ac:dyDescent="0.2">
      <c r="B43" s="63">
        <v>2023</v>
      </c>
      <c r="C43" s="81" t="s">
        <v>1295</v>
      </c>
      <c r="D43" s="140" t="s">
        <v>1297</v>
      </c>
      <c r="E43" s="14" t="s">
        <v>1296</v>
      </c>
      <c r="F43" s="14"/>
      <c r="G43" s="14" t="s">
        <v>1253</v>
      </c>
      <c r="H43" s="14" t="s">
        <v>1277</v>
      </c>
      <c r="I43" s="14">
        <v>20230030</v>
      </c>
      <c r="J43" s="15">
        <v>44928</v>
      </c>
      <c r="K43" s="17">
        <v>3647940</v>
      </c>
      <c r="L43" s="14" t="s">
        <v>210</v>
      </c>
      <c r="M43" s="15"/>
      <c r="N43" s="14" t="s">
        <v>1161</v>
      </c>
      <c r="O43" s="18"/>
      <c r="P43" s="15">
        <v>44928</v>
      </c>
      <c r="Q43" s="16">
        <v>44985</v>
      </c>
      <c r="R43" s="133" t="s">
        <v>223</v>
      </c>
      <c r="S43" s="133" t="s">
        <v>223</v>
      </c>
      <c r="T43" s="16"/>
      <c r="U43" s="14"/>
      <c r="V43" s="14"/>
      <c r="W43" s="14"/>
      <c r="X43" s="23"/>
      <c r="Y43" s="23"/>
      <c r="Z43" s="23"/>
      <c r="AA43" s="23"/>
      <c r="AB43" s="14"/>
      <c r="AC43" s="14"/>
      <c r="AD43" s="14"/>
      <c r="AE43" s="14"/>
      <c r="AF43" s="14"/>
      <c r="AG43" s="14"/>
      <c r="AH43" s="14"/>
      <c r="AI43" s="17">
        <v>3647940</v>
      </c>
      <c r="AJ43" s="17">
        <v>3647940</v>
      </c>
      <c r="AK43" s="20"/>
      <c r="AL43" s="18">
        <v>44928</v>
      </c>
      <c r="AM43" s="16">
        <v>44985</v>
      </c>
      <c r="AN43" s="18"/>
      <c r="AO43" s="18"/>
      <c r="AP43" s="22"/>
      <c r="AQ43" s="18"/>
      <c r="AR43" s="22"/>
      <c r="AS43" s="22"/>
      <c r="AT43" s="71"/>
    </row>
    <row r="44" spans="2:46" ht="38.25" x14ac:dyDescent="0.2">
      <c r="B44" s="63">
        <v>2023</v>
      </c>
      <c r="C44" s="81" t="s">
        <v>1261</v>
      </c>
      <c r="D44" s="140" t="s">
        <v>1262</v>
      </c>
      <c r="E44" s="14" t="s">
        <v>1263</v>
      </c>
      <c r="F44" s="14"/>
      <c r="G44" s="14" t="s">
        <v>1253</v>
      </c>
      <c r="H44" s="14" t="s">
        <v>1197</v>
      </c>
      <c r="I44" s="14">
        <v>20230045</v>
      </c>
      <c r="J44" s="15">
        <v>44959</v>
      </c>
      <c r="K44" s="17">
        <v>15943200</v>
      </c>
      <c r="L44" s="14" t="s">
        <v>1221</v>
      </c>
      <c r="M44" s="15"/>
      <c r="N44" s="14" t="s">
        <v>1178</v>
      </c>
      <c r="O44" s="18"/>
      <c r="P44" s="16">
        <v>44966</v>
      </c>
      <c r="Q44" s="16">
        <v>44976</v>
      </c>
      <c r="R44" s="16" t="s">
        <v>223</v>
      </c>
      <c r="S44" s="16" t="s">
        <v>223</v>
      </c>
      <c r="T44" s="16"/>
      <c r="U44" s="18"/>
      <c r="V44" s="14"/>
      <c r="W44" s="14"/>
      <c r="X44" s="23" t="s">
        <v>1230</v>
      </c>
      <c r="Y44" s="23"/>
      <c r="Z44" s="23"/>
      <c r="AA44" s="23"/>
      <c r="AB44" s="14"/>
      <c r="AC44" s="14"/>
      <c r="AD44" s="14"/>
      <c r="AE44" s="14"/>
      <c r="AF44" s="14"/>
      <c r="AG44" s="14"/>
      <c r="AH44" s="14"/>
      <c r="AI44" s="17">
        <v>15943200</v>
      </c>
      <c r="AJ44" s="17" t="s">
        <v>1333</v>
      </c>
      <c r="AK44" s="20"/>
      <c r="AL44" s="18">
        <v>44981</v>
      </c>
      <c r="AM44" s="18">
        <v>44981</v>
      </c>
      <c r="AN44" s="18"/>
      <c r="AO44" s="18"/>
      <c r="AP44" s="22"/>
      <c r="AQ44" s="18"/>
      <c r="AR44" s="22"/>
      <c r="AS44" s="22"/>
      <c r="AT44" s="71"/>
    </row>
    <row r="45" spans="2:46" ht="38.25" x14ac:dyDescent="0.2">
      <c r="B45" s="63">
        <v>2023</v>
      </c>
      <c r="C45" s="81" t="s">
        <v>1307</v>
      </c>
      <c r="D45" s="140" t="s">
        <v>1275</v>
      </c>
      <c r="E45" s="14" t="s">
        <v>1276</v>
      </c>
      <c r="F45" s="14"/>
      <c r="G45" s="14" t="s">
        <v>1253</v>
      </c>
      <c r="H45" s="14" t="s">
        <v>1277</v>
      </c>
      <c r="I45" s="14">
        <v>20230071</v>
      </c>
      <c r="J45" s="15">
        <v>44986</v>
      </c>
      <c r="K45" s="17">
        <v>17200000</v>
      </c>
      <c r="L45" s="14" t="s">
        <v>338</v>
      </c>
      <c r="M45" s="15"/>
      <c r="N45" s="14" t="s">
        <v>1191</v>
      </c>
      <c r="O45" s="18"/>
      <c r="P45" s="16">
        <v>44986</v>
      </c>
      <c r="Q45" s="16">
        <v>45230</v>
      </c>
      <c r="R45" s="16"/>
      <c r="S45" s="16"/>
      <c r="T45" s="16"/>
      <c r="U45" s="18"/>
      <c r="V45" s="14"/>
      <c r="W45" s="14"/>
      <c r="X45" s="23"/>
      <c r="Y45" s="23"/>
      <c r="Z45" s="23"/>
      <c r="AA45" s="23"/>
      <c r="AB45" s="14"/>
      <c r="AC45" s="14"/>
      <c r="AD45" s="14"/>
      <c r="AE45" s="14"/>
      <c r="AF45" s="14"/>
      <c r="AG45" s="14"/>
      <c r="AH45" s="14"/>
      <c r="AI45" s="17">
        <v>17200000</v>
      </c>
      <c r="AJ45" s="17">
        <v>17200000</v>
      </c>
      <c r="AK45" s="20"/>
      <c r="AL45" s="18">
        <v>45230</v>
      </c>
      <c r="AM45" s="18">
        <v>45230</v>
      </c>
      <c r="AN45" s="18"/>
      <c r="AO45" s="18"/>
      <c r="AP45" s="22"/>
      <c r="AQ45" s="18"/>
      <c r="AR45" s="22"/>
      <c r="AS45" s="22"/>
      <c r="AT45" s="71"/>
    </row>
    <row r="46" spans="2:46" ht="38.25" x14ac:dyDescent="0.2">
      <c r="B46" s="63">
        <v>2023</v>
      </c>
      <c r="C46" s="81" t="s">
        <v>1306</v>
      </c>
      <c r="D46" s="140" t="s">
        <v>1275</v>
      </c>
      <c r="E46" s="134" t="s">
        <v>1279</v>
      </c>
      <c r="F46" s="14"/>
      <c r="G46" s="14" t="s">
        <v>1253</v>
      </c>
      <c r="H46" s="14" t="s">
        <v>1277</v>
      </c>
      <c r="I46" s="14">
        <v>20230072</v>
      </c>
      <c r="J46" s="15">
        <v>44986</v>
      </c>
      <c r="K46" s="17">
        <v>17200000</v>
      </c>
      <c r="L46" s="14" t="s">
        <v>338</v>
      </c>
      <c r="M46" s="15"/>
      <c r="N46" s="14" t="s">
        <v>1191</v>
      </c>
      <c r="O46" s="18"/>
      <c r="P46" s="16">
        <v>44986</v>
      </c>
      <c r="Q46" s="16">
        <v>45230</v>
      </c>
      <c r="R46" s="16"/>
      <c r="S46" s="16"/>
      <c r="T46" s="16"/>
      <c r="U46" s="18"/>
      <c r="V46" s="14"/>
      <c r="W46" s="14"/>
      <c r="X46" s="23"/>
      <c r="Y46" s="23"/>
      <c r="Z46" s="23"/>
      <c r="AA46" s="23"/>
      <c r="AB46" s="14"/>
      <c r="AC46" s="14"/>
      <c r="AD46" s="14"/>
      <c r="AE46" s="14"/>
      <c r="AF46" s="14"/>
      <c r="AG46" s="14"/>
      <c r="AH46" s="14"/>
      <c r="AI46" s="17">
        <v>17200000</v>
      </c>
      <c r="AJ46" s="17">
        <v>17200000</v>
      </c>
      <c r="AK46" s="20"/>
      <c r="AL46" s="18">
        <v>45230</v>
      </c>
      <c r="AM46" s="18">
        <v>45230</v>
      </c>
      <c r="AN46" s="18"/>
      <c r="AO46" s="18"/>
      <c r="AP46" s="22"/>
      <c r="AQ46" s="18"/>
      <c r="AR46" s="22"/>
      <c r="AS46" s="22"/>
      <c r="AT46" s="71"/>
    </row>
    <row r="47" spans="2:46" ht="25.5" x14ac:dyDescent="0.2">
      <c r="B47" s="63">
        <v>2023</v>
      </c>
      <c r="C47" s="81" t="s">
        <v>1304</v>
      </c>
      <c r="D47" s="140" t="s">
        <v>1281</v>
      </c>
      <c r="E47" s="14" t="s">
        <v>1282</v>
      </c>
      <c r="F47" s="14"/>
      <c r="G47" s="14" t="s">
        <v>1253</v>
      </c>
      <c r="H47" s="14" t="s">
        <v>1277</v>
      </c>
      <c r="I47" s="14">
        <v>20230073</v>
      </c>
      <c r="J47" s="15">
        <v>44986</v>
      </c>
      <c r="K47" s="17">
        <v>17200000</v>
      </c>
      <c r="L47" s="14" t="s">
        <v>338</v>
      </c>
      <c r="M47" s="15"/>
      <c r="N47" s="14" t="s">
        <v>1305</v>
      </c>
      <c r="O47" s="18"/>
      <c r="P47" s="16">
        <v>44986</v>
      </c>
      <c r="Q47" s="16">
        <v>45230</v>
      </c>
      <c r="R47" s="16"/>
      <c r="S47" s="16"/>
      <c r="T47" s="16"/>
      <c r="U47" s="18"/>
      <c r="V47" s="14"/>
      <c r="W47" s="14"/>
      <c r="X47" s="23"/>
      <c r="Y47" s="23"/>
      <c r="Z47" s="23"/>
      <c r="AA47" s="23"/>
      <c r="AB47" s="14"/>
      <c r="AC47" s="14"/>
      <c r="AD47" s="14"/>
      <c r="AE47" s="14"/>
      <c r="AF47" s="14"/>
      <c r="AG47" s="14"/>
      <c r="AH47" s="14"/>
      <c r="AI47" s="17">
        <v>17200000</v>
      </c>
      <c r="AJ47" s="17">
        <v>17200000</v>
      </c>
      <c r="AK47" s="20"/>
      <c r="AL47" s="18">
        <v>45230</v>
      </c>
      <c r="AM47" s="18">
        <v>45230</v>
      </c>
      <c r="AN47" s="18"/>
      <c r="AO47" s="18"/>
      <c r="AP47" s="22"/>
      <c r="AQ47" s="18"/>
      <c r="AR47" s="22"/>
      <c r="AS47" s="22"/>
      <c r="AT47" s="71"/>
    </row>
    <row r="48" spans="2:46" ht="25.5" x14ac:dyDescent="0.2">
      <c r="B48" s="63">
        <v>2023</v>
      </c>
      <c r="C48" s="81" t="s">
        <v>1303</v>
      </c>
      <c r="D48" s="140" t="s">
        <v>1285</v>
      </c>
      <c r="E48" s="134" t="s">
        <v>1284</v>
      </c>
      <c r="F48" s="14"/>
      <c r="G48" s="14" t="s">
        <v>1253</v>
      </c>
      <c r="H48" s="14" t="s">
        <v>1277</v>
      </c>
      <c r="I48" s="14">
        <v>20230074</v>
      </c>
      <c r="J48" s="15">
        <v>44986</v>
      </c>
      <c r="K48" s="17">
        <v>17200000</v>
      </c>
      <c r="L48" s="14" t="s">
        <v>338</v>
      </c>
      <c r="M48" s="15"/>
      <c r="N48" s="14" t="s">
        <v>1191</v>
      </c>
      <c r="O48" s="18"/>
      <c r="P48" s="16">
        <v>44986</v>
      </c>
      <c r="Q48" s="16">
        <v>45230</v>
      </c>
      <c r="R48" s="16"/>
      <c r="S48" s="16"/>
      <c r="T48" s="16"/>
      <c r="U48" s="18"/>
      <c r="V48" s="14"/>
      <c r="W48" s="14"/>
      <c r="X48" s="23"/>
      <c r="Y48" s="23"/>
      <c r="Z48" s="23"/>
      <c r="AA48" s="23"/>
      <c r="AB48" s="14"/>
      <c r="AC48" s="14"/>
      <c r="AD48" s="14"/>
      <c r="AE48" s="14"/>
      <c r="AF48" s="14"/>
      <c r="AG48" s="14"/>
      <c r="AH48" s="14"/>
      <c r="AI48" s="17">
        <v>17200000</v>
      </c>
      <c r="AJ48" s="17">
        <v>17200000</v>
      </c>
      <c r="AK48" s="20"/>
      <c r="AL48" s="18">
        <v>45230</v>
      </c>
      <c r="AM48" s="18">
        <v>45230</v>
      </c>
      <c r="AN48" s="18"/>
      <c r="AO48" s="18"/>
      <c r="AP48" s="22"/>
      <c r="AQ48" s="18"/>
      <c r="AR48" s="22"/>
      <c r="AS48" s="22"/>
      <c r="AT48" s="71"/>
    </row>
    <row r="49" spans="2:47" ht="38.25" x14ac:dyDescent="0.2">
      <c r="B49" s="63">
        <v>2023</v>
      </c>
      <c r="C49" s="81" t="s">
        <v>1302</v>
      </c>
      <c r="D49" s="140" t="s">
        <v>1287</v>
      </c>
      <c r="E49" s="134" t="s">
        <v>1288</v>
      </c>
      <c r="F49" s="14"/>
      <c r="G49" s="14" t="s">
        <v>1253</v>
      </c>
      <c r="H49" s="14" t="s">
        <v>1277</v>
      </c>
      <c r="I49" s="14">
        <v>20230076</v>
      </c>
      <c r="J49" s="15">
        <v>44986</v>
      </c>
      <c r="K49" s="17">
        <v>14856000</v>
      </c>
      <c r="L49" s="14" t="s">
        <v>338</v>
      </c>
      <c r="M49" s="15"/>
      <c r="N49" s="14" t="s">
        <v>1152</v>
      </c>
      <c r="O49" s="18"/>
      <c r="P49" s="16">
        <v>44986</v>
      </c>
      <c r="Q49" s="16">
        <v>45230</v>
      </c>
      <c r="R49" s="16"/>
      <c r="S49" s="16"/>
      <c r="T49" s="16"/>
      <c r="U49" s="18"/>
      <c r="V49" s="14"/>
      <c r="W49" s="14"/>
      <c r="X49" s="23"/>
      <c r="Y49" s="23"/>
      <c r="Z49" s="23"/>
      <c r="AA49" s="23"/>
      <c r="AB49" s="14"/>
      <c r="AC49" s="14"/>
      <c r="AD49" s="14"/>
      <c r="AE49" s="14"/>
      <c r="AF49" s="14"/>
      <c r="AG49" s="14"/>
      <c r="AH49" s="14"/>
      <c r="AI49" s="17">
        <v>14856000</v>
      </c>
      <c r="AJ49" s="17">
        <v>14856000</v>
      </c>
      <c r="AK49" s="20"/>
      <c r="AL49" s="18">
        <v>45230</v>
      </c>
      <c r="AM49" s="18">
        <v>45230</v>
      </c>
      <c r="AN49" s="18"/>
      <c r="AO49" s="18"/>
      <c r="AP49" s="22"/>
      <c r="AQ49" s="18"/>
      <c r="AR49" s="22"/>
      <c r="AS49" s="22"/>
      <c r="AT49" s="71"/>
    </row>
    <row r="50" spans="2:47" ht="25.5" x14ac:dyDescent="0.2">
      <c r="B50" s="63">
        <v>2023</v>
      </c>
      <c r="C50" s="81" t="s">
        <v>1301</v>
      </c>
      <c r="D50" s="140" t="s">
        <v>1291</v>
      </c>
      <c r="E50" s="14" t="s">
        <v>1290</v>
      </c>
      <c r="F50" s="14"/>
      <c r="G50" s="14" t="s">
        <v>1253</v>
      </c>
      <c r="H50" s="14" t="s">
        <v>1277</v>
      </c>
      <c r="I50" s="14">
        <v>20230077</v>
      </c>
      <c r="J50" s="15">
        <v>44986</v>
      </c>
      <c r="K50" s="17">
        <v>14856000</v>
      </c>
      <c r="L50" s="14" t="s">
        <v>1300</v>
      </c>
      <c r="M50" s="15"/>
      <c r="N50" s="14" t="s">
        <v>1191</v>
      </c>
      <c r="O50" s="18"/>
      <c r="P50" s="16">
        <v>44986</v>
      </c>
      <c r="Q50" s="16">
        <v>45147</v>
      </c>
      <c r="R50" s="16"/>
      <c r="S50" s="16"/>
      <c r="T50" s="16"/>
      <c r="U50" s="18"/>
      <c r="V50" s="14"/>
      <c r="W50" s="14"/>
      <c r="X50" s="23"/>
      <c r="Y50" s="23"/>
      <c r="Z50" s="23"/>
      <c r="AA50" s="23"/>
      <c r="AB50" s="14"/>
      <c r="AC50" s="14"/>
      <c r="AD50" s="14"/>
      <c r="AE50" s="14"/>
      <c r="AF50" s="14"/>
      <c r="AG50" s="14"/>
      <c r="AH50" s="14"/>
      <c r="AI50" s="17">
        <v>14856000</v>
      </c>
      <c r="AJ50" s="17">
        <v>9842100</v>
      </c>
      <c r="AK50" s="20">
        <v>5013900</v>
      </c>
      <c r="AL50" s="18">
        <v>45147</v>
      </c>
      <c r="AM50" s="18">
        <v>45147</v>
      </c>
      <c r="AN50" s="18">
        <v>45147</v>
      </c>
      <c r="AO50" s="18"/>
      <c r="AP50" s="22"/>
      <c r="AQ50" s="18"/>
      <c r="AR50" s="22"/>
      <c r="AS50" s="22"/>
      <c r="AT50" s="71"/>
    </row>
    <row r="51" spans="2:47" ht="63.75" x14ac:dyDescent="0.2">
      <c r="B51" s="63">
        <v>2023</v>
      </c>
      <c r="C51" s="81" t="s">
        <v>1299</v>
      </c>
      <c r="D51" s="140" t="s">
        <v>1294</v>
      </c>
      <c r="E51" s="14" t="s">
        <v>1293</v>
      </c>
      <c r="F51" s="14"/>
      <c r="G51" s="14" t="s">
        <v>1253</v>
      </c>
      <c r="H51" s="14" t="s">
        <v>1277</v>
      </c>
      <c r="I51" s="14">
        <v>20230078</v>
      </c>
      <c r="J51" s="15">
        <v>44986</v>
      </c>
      <c r="K51" s="17">
        <v>14856000</v>
      </c>
      <c r="L51" s="14" t="s">
        <v>1300</v>
      </c>
      <c r="M51" s="15"/>
      <c r="N51" s="14" t="s">
        <v>1191</v>
      </c>
      <c r="O51" s="18"/>
      <c r="P51" s="16">
        <v>44986</v>
      </c>
      <c r="Q51" s="16">
        <v>45146</v>
      </c>
      <c r="R51" s="16"/>
      <c r="S51" s="16"/>
      <c r="T51" s="16"/>
      <c r="U51" s="18"/>
      <c r="V51" s="14"/>
      <c r="W51" s="14"/>
      <c r="X51" s="23"/>
      <c r="Y51" s="23"/>
      <c r="Z51" s="23"/>
      <c r="AA51" s="23"/>
      <c r="AB51" s="14"/>
      <c r="AC51" s="14"/>
      <c r="AD51" s="14"/>
      <c r="AE51" s="14"/>
      <c r="AF51" s="14"/>
      <c r="AG51" s="14"/>
      <c r="AH51" s="14"/>
      <c r="AI51" s="17">
        <v>14856000</v>
      </c>
      <c r="AJ51" s="17">
        <v>9780000</v>
      </c>
      <c r="AK51" s="20">
        <v>5075800</v>
      </c>
      <c r="AL51" s="18">
        <v>45146</v>
      </c>
      <c r="AM51" s="18">
        <v>45146</v>
      </c>
      <c r="AN51" s="18">
        <v>45146</v>
      </c>
      <c r="AO51" s="18"/>
      <c r="AP51" s="22"/>
      <c r="AQ51" s="18"/>
      <c r="AR51" s="22"/>
      <c r="AS51" s="22"/>
      <c r="AT51" s="71"/>
    </row>
    <row r="52" spans="2:47" ht="25.5" x14ac:dyDescent="0.2">
      <c r="B52" s="63">
        <v>2023</v>
      </c>
      <c r="C52" s="81" t="s">
        <v>1298</v>
      </c>
      <c r="D52" s="140" t="s">
        <v>1297</v>
      </c>
      <c r="E52" s="14" t="s">
        <v>1296</v>
      </c>
      <c r="F52" s="14"/>
      <c r="G52" s="14" t="s">
        <v>1253</v>
      </c>
      <c r="H52" s="14" t="s">
        <v>1277</v>
      </c>
      <c r="I52" s="14">
        <v>20230079</v>
      </c>
      <c r="J52" s="15">
        <v>44986</v>
      </c>
      <c r="K52" s="17">
        <v>14856000</v>
      </c>
      <c r="L52" s="14" t="s">
        <v>338</v>
      </c>
      <c r="M52" s="15"/>
      <c r="N52" s="14" t="s">
        <v>1161</v>
      </c>
      <c r="O52" s="18"/>
      <c r="P52" s="16">
        <v>44986</v>
      </c>
      <c r="Q52" s="16">
        <v>45230</v>
      </c>
      <c r="R52" s="16"/>
      <c r="S52" s="16"/>
      <c r="T52" s="16"/>
      <c r="U52" s="18"/>
      <c r="V52" s="14"/>
      <c r="W52" s="14"/>
      <c r="X52" s="23"/>
      <c r="Y52" s="23"/>
      <c r="Z52" s="23"/>
      <c r="AA52" s="23"/>
      <c r="AB52" s="14"/>
      <c r="AC52" s="14"/>
      <c r="AD52" s="14"/>
      <c r="AE52" s="14"/>
      <c r="AF52" s="14"/>
      <c r="AG52" s="14"/>
      <c r="AH52" s="14"/>
      <c r="AI52" s="17">
        <v>14856000</v>
      </c>
      <c r="AJ52" s="17">
        <v>14856000</v>
      </c>
      <c r="AK52" s="20"/>
      <c r="AL52" s="18">
        <v>45230</v>
      </c>
      <c r="AM52" s="18">
        <v>45291</v>
      </c>
      <c r="AN52" s="18"/>
      <c r="AO52" s="18"/>
      <c r="AP52" s="22"/>
      <c r="AQ52" s="18"/>
      <c r="AR52" s="22"/>
      <c r="AS52" s="22"/>
      <c r="AT52" s="71"/>
    </row>
    <row r="53" spans="2:47" ht="89.25" x14ac:dyDescent="0.2">
      <c r="B53" s="63">
        <v>2023</v>
      </c>
      <c r="C53" s="81" t="s">
        <v>1264</v>
      </c>
      <c r="D53" s="140" t="s">
        <v>1265</v>
      </c>
      <c r="E53" s="14" t="s">
        <v>1266</v>
      </c>
      <c r="F53" s="14"/>
      <c r="G53" s="14" t="s">
        <v>1253</v>
      </c>
      <c r="H53" s="14" t="s">
        <v>1267</v>
      </c>
      <c r="I53" s="14">
        <v>20230081</v>
      </c>
      <c r="J53" s="15">
        <v>44988</v>
      </c>
      <c r="K53" s="17">
        <v>35809017</v>
      </c>
      <c r="L53" s="14" t="s">
        <v>1268</v>
      </c>
      <c r="M53" s="15"/>
      <c r="N53" s="14" t="s">
        <v>1191</v>
      </c>
      <c r="O53" s="14"/>
      <c r="P53" s="16">
        <v>44988</v>
      </c>
      <c r="Q53" s="16">
        <v>45257</v>
      </c>
      <c r="R53" s="16" t="s">
        <v>223</v>
      </c>
      <c r="S53" s="16" t="s">
        <v>223</v>
      </c>
      <c r="T53" s="16"/>
      <c r="U53" s="14"/>
      <c r="V53" s="14"/>
      <c r="W53" s="14"/>
      <c r="X53" s="23"/>
      <c r="Y53" s="23"/>
      <c r="Z53" s="23"/>
      <c r="AA53" s="23"/>
      <c r="AB53" s="14"/>
      <c r="AC53" s="14"/>
      <c r="AD53" s="14"/>
      <c r="AE53" s="14"/>
      <c r="AF53" s="14"/>
      <c r="AG53" s="14"/>
      <c r="AH53" s="14"/>
      <c r="AI53" s="17">
        <v>35809017</v>
      </c>
      <c r="AJ53" s="17">
        <v>28000000</v>
      </c>
      <c r="AK53" s="20">
        <v>7809017</v>
      </c>
      <c r="AL53" s="18">
        <v>45202</v>
      </c>
      <c r="AM53" s="18">
        <v>45202</v>
      </c>
      <c r="AN53" s="18">
        <v>45198</v>
      </c>
      <c r="AO53" s="18"/>
      <c r="AP53" s="22"/>
      <c r="AQ53" s="65"/>
      <c r="AR53" s="22"/>
      <c r="AS53" s="22"/>
      <c r="AT53" s="71"/>
    </row>
    <row r="54" spans="2:47" ht="63.75" x14ac:dyDescent="0.2">
      <c r="B54" s="63">
        <v>2023</v>
      </c>
      <c r="C54" s="81" t="s">
        <v>1250</v>
      </c>
      <c r="D54" s="140" t="s">
        <v>1251</v>
      </c>
      <c r="E54" s="14" t="s">
        <v>1252</v>
      </c>
      <c r="F54" s="14"/>
      <c r="G54" s="14" t="s">
        <v>1253</v>
      </c>
      <c r="H54" s="14" t="s">
        <v>1190</v>
      </c>
      <c r="I54" s="14">
        <v>20230119</v>
      </c>
      <c r="J54" s="15">
        <v>45162</v>
      </c>
      <c r="K54" s="17">
        <v>19020000</v>
      </c>
      <c r="L54" s="14" t="s">
        <v>1254</v>
      </c>
      <c r="M54" s="15"/>
      <c r="N54" s="14" t="s">
        <v>1186</v>
      </c>
      <c r="O54" s="18"/>
      <c r="P54" s="16">
        <v>45170</v>
      </c>
      <c r="Q54" s="16">
        <v>45322</v>
      </c>
      <c r="R54" s="133" t="s">
        <v>1255</v>
      </c>
      <c r="S54" s="16">
        <v>45147</v>
      </c>
      <c r="T54" s="16"/>
      <c r="U54" s="14"/>
      <c r="V54" s="14"/>
      <c r="W54" s="14"/>
      <c r="X54" s="23">
        <v>3202535</v>
      </c>
      <c r="Y54" s="23"/>
      <c r="Z54" s="23"/>
      <c r="AA54" s="23"/>
      <c r="AB54" s="14"/>
      <c r="AC54" s="14"/>
      <c r="AD54" s="14"/>
      <c r="AE54" s="14"/>
      <c r="AF54" s="14"/>
      <c r="AG54" s="14"/>
      <c r="AH54" s="14"/>
      <c r="AI54" s="17">
        <f>+K54+X54</f>
        <v>22222535</v>
      </c>
      <c r="AJ54" s="17">
        <v>22222535</v>
      </c>
      <c r="AK54" s="20"/>
      <c r="AL54" s="18">
        <v>45351</v>
      </c>
      <c r="AM54" s="18">
        <v>45351</v>
      </c>
      <c r="AN54" s="18">
        <v>45351</v>
      </c>
      <c r="AO54" s="18"/>
      <c r="AP54" s="22"/>
      <c r="AQ54" s="18"/>
      <c r="AR54" s="22" t="s">
        <v>1443</v>
      </c>
      <c r="AS54" s="22"/>
      <c r="AT54" s="71"/>
    </row>
    <row r="55" spans="2:47" ht="51" x14ac:dyDescent="0.2">
      <c r="B55" s="63">
        <v>2023</v>
      </c>
      <c r="C55" s="81" t="s">
        <v>1269</v>
      </c>
      <c r="D55" s="140" t="s">
        <v>1271</v>
      </c>
      <c r="E55" s="14" t="s">
        <v>1270</v>
      </c>
      <c r="F55" s="14" t="s">
        <v>31</v>
      </c>
      <c r="G55" s="14" t="s">
        <v>1253</v>
      </c>
      <c r="H55" s="14" t="s">
        <v>1272</v>
      </c>
      <c r="I55" s="14">
        <v>20230122</v>
      </c>
      <c r="J55" s="15">
        <v>45181</v>
      </c>
      <c r="K55" s="17">
        <v>66360000</v>
      </c>
      <c r="L55" s="14" t="s">
        <v>1207</v>
      </c>
      <c r="M55" s="15"/>
      <c r="N55" s="14" t="s">
        <v>1273</v>
      </c>
      <c r="O55" s="18"/>
      <c r="P55" s="16">
        <v>45181</v>
      </c>
      <c r="Q55" s="16">
        <v>45547</v>
      </c>
      <c r="R55" s="133">
        <v>1147101016707</v>
      </c>
      <c r="S55" s="16">
        <v>45184</v>
      </c>
      <c r="T55" s="16"/>
      <c r="U55" s="14"/>
      <c r="V55" s="14"/>
      <c r="W55" s="14"/>
      <c r="X55" s="23"/>
      <c r="Y55" s="23"/>
      <c r="Z55" s="23"/>
      <c r="AA55" s="23"/>
      <c r="AB55" s="14"/>
      <c r="AC55" s="14"/>
      <c r="AD55" s="14"/>
      <c r="AE55" s="14"/>
      <c r="AF55" s="14"/>
      <c r="AG55" s="14"/>
      <c r="AH55" s="14"/>
      <c r="AI55" s="17">
        <v>66360000</v>
      </c>
      <c r="AJ55" s="17" t="s">
        <v>1333</v>
      </c>
      <c r="AK55" s="20"/>
      <c r="AL55" s="18">
        <v>45547</v>
      </c>
      <c r="AM55" s="18">
        <v>45547</v>
      </c>
      <c r="AN55" s="18"/>
      <c r="AO55" s="18"/>
      <c r="AP55" s="22"/>
      <c r="AQ55" s="18"/>
      <c r="AR55" s="159" t="s">
        <v>1442</v>
      </c>
      <c r="AS55" s="22"/>
      <c r="AT55" s="71"/>
    </row>
    <row r="56" spans="2:47" ht="63.75" x14ac:dyDescent="0.2">
      <c r="B56" s="63">
        <v>2023</v>
      </c>
      <c r="C56" s="81" t="s">
        <v>1256</v>
      </c>
      <c r="D56" s="140" t="s">
        <v>1258</v>
      </c>
      <c r="E56" s="14" t="s">
        <v>1257</v>
      </c>
      <c r="F56" s="14" t="s">
        <v>31</v>
      </c>
      <c r="G56" s="14" t="s">
        <v>1253</v>
      </c>
      <c r="H56" s="14" t="s">
        <v>1190</v>
      </c>
      <c r="I56" s="14">
        <v>20230131</v>
      </c>
      <c r="J56" s="15">
        <v>45201</v>
      </c>
      <c r="K56" s="23">
        <v>80068321</v>
      </c>
      <c r="L56" s="14" t="s">
        <v>1259</v>
      </c>
      <c r="M56" s="15"/>
      <c r="N56" s="14" t="s">
        <v>1152</v>
      </c>
      <c r="O56" s="18"/>
      <c r="P56" s="16">
        <v>45231</v>
      </c>
      <c r="Q56" s="16">
        <v>45413</v>
      </c>
      <c r="R56" s="16" t="s">
        <v>1260</v>
      </c>
      <c r="S56" s="16">
        <v>45238</v>
      </c>
      <c r="T56" s="16"/>
      <c r="U56" s="14"/>
      <c r="V56" s="14"/>
      <c r="W56" s="14"/>
      <c r="X56" s="23"/>
      <c r="Y56" s="23"/>
      <c r="Z56" s="23"/>
      <c r="AA56" s="23"/>
      <c r="AB56" s="14"/>
      <c r="AC56" s="14"/>
      <c r="AD56" s="14"/>
      <c r="AE56" s="14"/>
      <c r="AF56" s="14"/>
      <c r="AG56" s="14"/>
      <c r="AH56" s="14"/>
      <c r="AI56" s="23">
        <v>80068321</v>
      </c>
      <c r="AJ56" s="23" t="s">
        <v>1333</v>
      </c>
      <c r="AK56" s="35"/>
      <c r="AL56" s="18">
        <v>45413</v>
      </c>
      <c r="AM56" s="18">
        <v>45413</v>
      </c>
      <c r="AN56" s="18"/>
      <c r="AO56" s="18"/>
      <c r="AP56" s="22"/>
      <c r="AQ56" s="18"/>
      <c r="AR56" s="159" t="s">
        <v>1442</v>
      </c>
      <c r="AS56" s="22"/>
      <c r="AT56" s="71"/>
    </row>
    <row r="57" spans="2:47" s="12" customFormat="1" ht="63.75" x14ac:dyDescent="0.25">
      <c r="B57" s="63">
        <v>2023</v>
      </c>
      <c r="C57" s="81" t="s">
        <v>1308</v>
      </c>
      <c r="D57" s="140" t="s">
        <v>1309</v>
      </c>
      <c r="E57" s="134" t="s">
        <v>1288</v>
      </c>
      <c r="F57" s="14" t="s">
        <v>31</v>
      </c>
      <c r="G57" s="14" t="s">
        <v>1253</v>
      </c>
      <c r="H57" s="14" t="s">
        <v>1277</v>
      </c>
      <c r="I57" s="14">
        <v>20230129</v>
      </c>
      <c r="J57" s="15">
        <v>45231</v>
      </c>
      <c r="K57" s="17">
        <v>3714000</v>
      </c>
      <c r="L57" s="14" t="s">
        <v>1173</v>
      </c>
      <c r="M57" s="81"/>
      <c r="N57" s="14" t="s">
        <v>1310</v>
      </c>
      <c r="O57" s="81"/>
      <c r="P57" s="15">
        <v>45231</v>
      </c>
      <c r="Q57" s="15">
        <v>45291</v>
      </c>
      <c r="R57" s="81" t="s">
        <v>216</v>
      </c>
      <c r="S57" s="81" t="s">
        <v>216</v>
      </c>
      <c r="T57" s="15">
        <v>45343</v>
      </c>
      <c r="U57" s="15">
        <v>45469</v>
      </c>
      <c r="V57" s="81"/>
      <c r="W57" s="81"/>
      <c r="X57" s="17">
        <v>11142000</v>
      </c>
      <c r="Y57" s="81"/>
      <c r="Z57" s="157"/>
      <c r="AA57" s="81"/>
      <c r="AB57" s="81" t="s">
        <v>1259</v>
      </c>
      <c r="AC57" s="81"/>
      <c r="AD57" s="157"/>
      <c r="AE57" s="157"/>
      <c r="AF57" s="81"/>
      <c r="AG57" s="81"/>
      <c r="AH57" s="158"/>
      <c r="AI57" s="135">
        <f>3714000+X57</f>
        <v>14856000</v>
      </c>
      <c r="AJ57" s="17" t="s">
        <v>1333</v>
      </c>
      <c r="AK57" s="81"/>
      <c r="AL57" s="15">
        <v>45473</v>
      </c>
      <c r="AM57" s="15">
        <v>45602</v>
      </c>
      <c r="AN57" s="81"/>
      <c r="AO57" s="81"/>
      <c r="AP57" s="81"/>
      <c r="AQ57" s="81"/>
      <c r="AR57" s="81" t="s">
        <v>1442</v>
      </c>
      <c r="AS57" s="81"/>
      <c r="AT57" s="14"/>
      <c r="AU57" s="78"/>
    </row>
    <row r="58" spans="2:47" ht="38.25" x14ac:dyDescent="0.2">
      <c r="B58" s="63">
        <v>2023</v>
      </c>
      <c r="C58" s="14" t="s">
        <v>1311</v>
      </c>
      <c r="D58" s="140" t="s">
        <v>1313</v>
      </c>
      <c r="E58" s="134" t="s">
        <v>1312</v>
      </c>
      <c r="F58" s="14"/>
      <c r="G58" s="14" t="s">
        <v>1314</v>
      </c>
      <c r="H58" s="14" t="s">
        <v>1315</v>
      </c>
      <c r="I58" s="14">
        <v>20230004</v>
      </c>
      <c r="J58" s="18">
        <v>44927</v>
      </c>
      <c r="K58" s="20">
        <v>11686000</v>
      </c>
      <c r="L58" s="14" t="s">
        <v>210</v>
      </c>
      <c r="M58" s="18"/>
      <c r="N58" s="14" t="s">
        <v>1161</v>
      </c>
      <c r="O58" s="14"/>
      <c r="P58" s="16">
        <v>44927</v>
      </c>
      <c r="Q58" s="16">
        <v>44985</v>
      </c>
      <c r="R58" s="16"/>
      <c r="S58" s="16"/>
      <c r="T58" s="16"/>
      <c r="U58" s="14"/>
      <c r="V58" s="14"/>
      <c r="W58" s="14"/>
      <c r="X58" s="35"/>
      <c r="Y58" s="35"/>
      <c r="Z58" s="35"/>
      <c r="AA58" s="35"/>
      <c r="AB58" s="14"/>
      <c r="AC58" s="14"/>
      <c r="AD58" s="14"/>
      <c r="AE58" s="14"/>
      <c r="AF58" s="14"/>
      <c r="AG58" s="14"/>
      <c r="AH58" s="14"/>
      <c r="AI58" s="20">
        <v>11686000</v>
      </c>
      <c r="AJ58" s="20">
        <v>11686000</v>
      </c>
      <c r="AK58" s="20"/>
      <c r="AL58" s="18">
        <v>44985</v>
      </c>
      <c r="AM58" s="18">
        <v>44985</v>
      </c>
      <c r="AN58" s="18"/>
      <c r="AO58" s="18"/>
      <c r="AP58" s="22"/>
      <c r="AQ58" s="18"/>
      <c r="AR58" s="22"/>
      <c r="AS58" s="22"/>
      <c r="AT58" s="71"/>
    </row>
    <row r="59" spans="2:47" ht="38.25" x14ac:dyDescent="0.2">
      <c r="B59" s="63">
        <v>2023</v>
      </c>
      <c r="C59" s="14" t="s">
        <v>1318</v>
      </c>
      <c r="D59" s="140" t="s">
        <v>1331</v>
      </c>
      <c r="E59" s="136" t="s">
        <v>1330</v>
      </c>
      <c r="F59" s="14"/>
      <c r="G59" s="14" t="s">
        <v>1314</v>
      </c>
      <c r="H59" s="14" t="s">
        <v>1315</v>
      </c>
      <c r="I59" s="14">
        <v>20230005</v>
      </c>
      <c r="J59" s="18">
        <v>44927</v>
      </c>
      <c r="K59" s="20">
        <v>11686000</v>
      </c>
      <c r="L59" s="14" t="s">
        <v>1173</v>
      </c>
      <c r="M59" s="18"/>
      <c r="N59" s="14" t="s">
        <v>1161</v>
      </c>
      <c r="O59" s="18"/>
      <c r="P59" s="16">
        <v>44927</v>
      </c>
      <c r="Q59" s="16">
        <v>44985</v>
      </c>
      <c r="R59" s="16"/>
      <c r="S59" s="16"/>
      <c r="T59" s="16"/>
      <c r="U59" s="14"/>
      <c r="V59" s="14"/>
      <c r="W59" s="14"/>
      <c r="X59" s="35"/>
      <c r="Y59" s="35"/>
      <c r="Z59" s="35"/>
      <c r="AA59" s="35"/>
      <c r="AB59" s="14"/>
      <c r="AC59" s="14"/>
      <c r="AD59" s="14"/>
      <c r="AE59" s="14"/>
      <c r="AF59" s="14"/>
      <c r="AG59" s="14"/>
      <c r="AH59" s="14"/>
      <c r="AI59" s="20">
        <v>11686000</v>
      </c>
      <c r="AJ59" s="20">
        <v>11686000</v>
      </c>
      <c r="AK59" s="20"/>
      <c r="AL59" s="18">
        <v>44985</v>
      </c>
      <c r="AM59" s="18">
        <v>44985</v>
      </c>
      <c r="AN59" s="18"/>
      <c r="AO59" s="18"/>
      <c r="AP59" s="22"/>
      <c r="AQ59" s="18"/>
      <c r="AR59" s="22"/>
      <c r="AS59" s="22"/>
      <c r="AT59" s="71"/>
    </row>
    <row r="60" spans="2:47" ht="38.25" x14ac:dyDescent="0.2">
      <c r="B60" s="63">
        <v>2023</v>
      </c>
      <c r="C60" s="14" t="s">
        <v>1319</v>
      </c>
      <c r="D60" s="140" t="s">
        <v>1328</v>
      </c>
      <c r="E60" s="149" t="s">
        <v>1327</v>
      </c>
      <c r="F60" s="14"/>
      <c r="G60" s="14" t="s">
        <v>1314</v>
      </c>
      <c r="H60" s="14" t="s">
        <v>1315</v>
      </c>
      <c r="I60" s="14">
        <v>20230006</v>
      </c>
      <c r="J60" s="18">
        <v>44927</v>
      </c>
      <c r="K60" s="20">
        <v>11686000</v>
      </c>
      <c r="L60" s="14" t="s">
        <v>1173</v>
      </c>
      <c r="M60" s="18"/>
      <c r="N60" s="14" t="s">
        <v>1161</v>
      </c>
      <c r="O60" s="18"/>
      <c r="P60" s="16">
        <v>44927</v>
      </c>
      <c r="Q60" s="16">
        <v>44985</v>
      </c>
      <c r="R60" s="16"/>
      <c r="S60" s="16"/>
      <c r="T60" s="16"/>
      <c r="U60" s="14"/>
      <c r="V60" s="14"/>
      <c r="W60" s="14"/>
      <c r="X60" s="35"/>
      <c r="Y60" s="35"/>
      <c r="Z60" s="35"/>
      <c r="AA60" s="35"/>
      <c r="AB60" s="14"/>
      <c r="AC60" s="14"/>
      <c r="AD60" s="14"/>
      <c r="AE60" s="14"/>
      <c r="AF60" s="14"/>
      <c r="AG60" s="14"/>
      <c r="AH60" s="14"/>
      <c r="AI60" s="20">
        <v>11686000</v>
      </c>
      <c r="AJ60" s="20">
        <v>11686000</v>
      </c>
      <c r="AK60" s="20"/>
      <c r="AL60" s="18">
        <v>44985</v>
      </c>
      <c r="AM60" s="18">
        <v>44985</v>
      </c>
      <c r="AN60" s="18"/>
      <c r="AO60" s="65"/>
      <c r="AP60" s="22"/>
      <c r="AQ60" s="18"/>
      <c r="AR60" s="27"/>
      <c r="AS60" s="95"/>
      <c r="AT60" s="71"/>
    </row>
    <row r="61" spans="2:47" ht="38.25" x14ac:dyDescent="0.2">
      <c r="B61" s="63">
        <v>2023</v>
      </c>
      <c r="C61" s="14" t="s">
        <v>1320</v>
      </c>
      <c r="D61" s="140" t="s">
        <v>1424</v>
      </c>
      <c r="E61" s="136" t="s">
        <v>1423</v>
      </c>
      <c r="F61" s="14"/>
      <c r="G61" s="14" t="s">
        <v>1314</v>
      </c>
      <c r="H61" s="14" t="s">
        <v>1315</v>
      </c>
      <c r="I61" s="14">
        <v>20230007</v>
      </c>
      <c r="J61" s="18">
        <v>44927</v>
      </c>
      <c r="K61" s="20">
        <v>9892800</v>
      </c>
      <c r="L61" s="14" t="s">
        <v>210</v>
      </c>
      <c r="M61" s="18"/>
      <c r="N61" s="14" t="s">
        <v>1152</v>
      </c>
      <c r="O61" s="18"/>
      <c r="P61" s="16">
        <v>44927</v>
      </c>
      <c r="Q61" s="16">
        <v>44985</v>
      </c>
      <c r="R61" s="16"/>
      <c r="S61" s="16"/>
      <c r="T61" s="16"/>
      <c r="U61" s="14"/>
      <c r="V61" s="14"/>
      <c r="W61" s="14"/>
      <c r="X61" s="35"/>
      <c r="Y61" s="35"/>
      <c r="Z61" s="35"/>
      <c r="AA61" s="35"/>
      <c r="AB61" s="14"/>
      <c r="AC61" s="14"/>
      <c r="AD61" s="14"/>
      <c r="AE61" s="14"/>
      <c r="AF61" s="14"/>
      <c r="AG61" s="14"/>
      <c r="AH61" s="14"/>
      <c r="AI61" s="20">
        <v>9892800</v>
      </c>
      <c r="AJ61" s="20">
        <v>9892800</v>
      </c>
      <c r="AK61" s="20"/>
      <c r="AL61" s="18">
        <v>44985</v>
      </c>
      <c r="AM61" s="18">
        <v>44985</v>
      </c>
      <c r="AN61" s="18"/>
      <c r="AO61" s="18"/>
      <c r="AP61" s="22"/>
      <c r="AQ61" s="18"/>
      <c r="AR61" s="22"/>
      <c r="AS61" s="22"/>
      <c r="AT61" s="71"/>
    </row>
    <row r="62" spans="2:47" ht="38.25" x14ac:dyDescent="0.2">
      <c r="B62" s="63">
        <v>2023</v>
      </c>
      <c r="C62" s="14" t="s">
        <v>1321</v>
      </c>
      <c r="D62" s="140" t="s">
        <v>1418</v>
      </c>
      <c r="E62" s="149" t="s">
        <v>1419</v>
      </c>
      <c r="F62" s="14"/>
      <c r="G62" s="14" t="s">
        <v>1314</v>
      </c>
      <c r="H62" s="14" t="s">
        <v>1315</v>
      </c>
      <c r="I62" s="14">
        <v>20230008</v>
      </c>
      <c r="J62" s="18">
        <v>44928</v>
      </c>
      <c r="K62" s="20">
        <v>11491233</v>
      </c>
      <c r="L62" s="14" t="s">
        <v>210</v>
      </c>
      <c r="M62" s="18"/>
      <c r="N62" s="14" t="s">
        <v>1161</v>
      </c>
      <c r="O62" s="18"/>
      <c r="P62" s="37">
        <v>44928</v>
      </c>
      <c r="Q62" s="37">
        <v>44985</v>
      </c>
      <c r="R62" s="37"/>
      <c r="S62" s="16"/>
      <c r="T62" s="16"/>
      <c r="U62" s="14"/>
      <c r="V62" s="14"/>
      <c r="W62" s="14"/>
      <c r="X62" s="35"/>
      <c r="Y62" s="35"/>
      <c r="Z62" s="35"/>
      <c r="AA62" s="35"/>
      <c r="AB62" s="14"/>
      <c r="AC62" s="14"/>
      <c r="AD62" s="14"/>
      <c r="AE62" s="14"/>
      <c r="AF62" s="14"/>
      <c r="AG62" s="14"/>
      <c r="AH62" s="14"/>
      <c r="AI62" s="20">
        <v>11491233</v>
      </c>
      <c r="AJ62" s="20">
        <v>11491233</v>
      </c>
      <c r="AK62" s="20"/>
      <c r="AL62" s="18">
        <v>44985</v>
      </c>
      <c r="AM62" s="18">
        <v>44985</v>
      </c>
      <c r="AN62" s="18"/>
      <c r="AO62" s="18"/>
      <c r="AP62" s="22"/>
      <c r="AQ62" s="18"/>
      <c r="AR62" s="22"/>
      <c r="AS62" s="22"/>
      <c r="AT62" s="71"/>
    </row>
    <row r="63" spans="2:47" ht="38.25" x14ac:dyDescent="0.2">
      <c r="B63" s="63">
        <v>2023</v>
      </c>
      <c r="C63" s="14" t="s">
        <v>1322</v>
      </c>
      <c r="D63" s="140" t="s">
        <v>1428</v>
      </c>
      <c r="E63" s="149" t="s">
        <v>1427</v>
      </c>
      <c r="F63" s="14"/>
      <c r="G63" s="14" t="s">
        <v>1314</v>
      </c>
      <c r="H63" s="14" t="s">
        <v>1315</v>
      </c>
      <c r="I63" s="14">
        <v>20230009</v>
      </c>
      <c r="J63" s="18">
        <v>44928</v>
      </c>
      <c r="K63" s="20">
        <v>10214233</v>
      </c>
      <c r="L63" s="14" t="s">
        <v>210</v>
      </c>
      <c r="M63" s="18"/>
      <c r="N63" s="14" t="s">
        <v>1365</v>
      </c>
      <c r="O63" s="18"/>
      <c r="P63" s="16">
        <v>44928</v>
      </c>
      <c r="Q63" s="16">
        <v>44985</v>
      </c>
      <c r="R63" s="16"/>
      <c r="S63" s="16"/>
      <c r="T63" s="16"/>
      <c r="U63" s="14"/>
      <c r="V63" s="14"/>
      <c r="W63" s="14"/>
      <c r="X63" s="35"/>
      <c r="Y63" s="35"/>
      <c r="Z63" s="35"/>
      <c r="AA63" s="35"/>
      <c r="AB63" s="14"/>
      <c r="AC63" s="14"/>
      <c r="AD63" s="14"/>
      <c r="AE63" s="14"/>
      <c r="AF63" s="14"/>
      <c r="AG63" s="14"/>
      <c r="AH63" s="14"/>
      <c r="AI63" s="20">
        <v>10214233</v>
      </c>
      <c r="AJ63" s="20">
        <v>10214233</v>
      </c>
      <c r="AK63" s="20"/>
      <c r="AL63" s="18">
        <v>44985</v>
      </c>
      <c r="AM63" s="18">
        <v>44985</v>
      </c>
      <c r="AN63" s="18"/>
      <c r="AO63" s="18"/>
      <c r="AP63" s="22"/>
      <c r="AQ63" s="18"/>
      <c r="AR63" s="22"/>
      <c r="AS63" s="22"/>
      <c r="AT63" s="71"/>
    </row>
    <row r="64" spans="2:47" ht="38.25" x14ac:dyDescent="0.2">
      <c r="B64" s="63">
        <v>2023</v>
      </c>
      <c r="C64" s="14" t="s">
        <v>1323</v>
      </c>
      <c r="D64" s="140" t="s">
        <v>1325</v>
      </c>
      <c r="E64" s="149" t="s">
        <v>1324</v>
      </c>
      <c r="F64" s="14"/>
      <c r="G64" s="14" t="s">
        <v>1314</v>
      </c>
      <c r="H64" s="14" t="s">
        <v>1315</v>
      </c>
      <c r="I64" s="14">
        <v>20230010</v>
      </c>
      <c r="J64" s="18">
        <v>44928</v>
      </c>
      <c r="K64" s="20">
        <v>9727916</v>
      </c>
      <c r="L64" s="14" t="s">
        <v>1173</v>
      </c>
      <c r="M64" s="18"/>
      <c r="N64" s="14" t="s">
        <v>1152</v>
      </c>
      <c r="O64" s="18"/>
      <c r="P64" s="16">
        <v>44928</v>
      </c>
      <c r="Q64" s="16">
        <v>44985</v>
      </c>
      <c r="R64" s="16"/>
      <c r="S64" s="16"/>
      <c r="T64" s="16"/>
      <c r="U64" s="14"/>
      <c r="V64" s="14"/>
      <c r="W64" s="14"/>
      <c r="X64" s="35"/>
      <c r="Y64" s="35"/>
      <c r="Z64" s="35"/>
      <c r="AA64" s="35"/>
      <c r="AB64" s="14"/>
      <c r="AC64" s="14"/>
      <c r="AD64" s="14"/>
      <c r="AE64" s="14"/>
      <c r="AF64" s="14"/>
      <c r="AG64" s="14"/>
      <c r="AH64" s="14"/>
      <c r="AI64" s="20">
        <v>9727916</v>
      </c>
      <c r="AJ64" s="20">
        <v>9727916</v>
      </c>
      <c r="AK64" s="20"/>
      <c r="AL64" s="18">
        <v>44985</v>
      </c>
      <c r="AM64" s="18">
        <v>44985</v>
      </c>
      <c r="AN64" s="18"/>
      <c r="AO64" s="18"/>
      <c r="AP64" s="22"/>
      <c r="AQ64" s="18"/>
      <c r="AR64" s="22"/>
      <c r="AS64" s="22"/>
      <c r="AT64" s="71"/>
    </row>
    <row r="65" spans="2:47" ht="38.25" x14ac:dyDescent="0.2">
      <c r="B65" s="63">
        <v>2023</v>
      </c>
      <c r="C65" s="14" t="s">
        <v>1390</v>
      </c>
      <c r="D65" s="140" t="s">
        <v>1416</v>
      </c>
      <c r="E65" s="151" t="s">
        <v>1417</v>
      </c>
      <c r="F65" s="14"/>
      <c r="G65" s="14" t="s">
        <v>1314</v>
      </c>
      <c r="H65" s="14" t="s">
        <v>1315</v>
      </c>
      <c r="I65" s="14">
        <v>202300110</v>
      </c>
      <c r="J65" s="18">
        <v>44928</v>
      </c>
      <c r="K65" s="20">
        <v>9727916</v>
      </c>
      <c r="L65" s="14" t="s">
        <v>1173</v>
      </c>
      <c r="M65" s="18"/>
      <c r="N65" s="14" t="s">
        <v>1342</v>
      </c>
      <c r="O65" s="18"/>
      <c r="P65" s="16">
        <v>44928</v>
      </c>
      <c r="Q65" s="16">
        <v>44985</v>
      </c>
      <c r="R65" s="16"/>
      <c r="S65" s="16"/>
      <c r="T65" s="16"/>
      <c r="U65" s="14"/>
      <c r="V65" s="14"/>
      <c r="W65" s="14"/>
      <c r="X65" s="35"/>
      <c r="Y65" s="35"/>
      <c r="Z65" s="35"/>
      <c r="AA65" s="35"/>
      <c r="AB65" s="14"/>
      <c r="AC65" s="14"/>
      <c r="AD65" s="14"/>
      <c r="AE65" s="14"/>
      <c r="AF65" s="14"/>
      <c r="AG65" s="14"/>
      <c r="AH65" s="14"/>
      <c r="AI65" s="20">
        <v>9727916</v>
      </c>
      <c r="AJ65" s="20">
        <v>9727916</v>
      </c>
      <c r="AK65" s="20"/>
      <c r="AL65" s="18">
        <v>44985</v>
      </c>
      <c r="AM65" s="18">
        <v>44985</v>
      </c>
      <c r="AN65" s="18"/>
      <c r="AO65" s="18"/>
      <c r="AP65" s="22"/>
      <c r="AQ65" s="18"/>
      <c r="AR65" s="14"/>
      <c r="AS65" s="18"/>
      <c r="AT65" s="71"/>
    </row>
    <row r="66" spans="2:47" ht="102" x14ac:dyDescent="0.2">
      <c r="B66" s="63">
        <v>2023</v>
      </c>
      <c r="C66" s="14" t="s">
        <v>1339</v>
      </c>
      <c r="D66" s="150" t="s">
        <v>1341</v>
      </c>
      <c r="E66" s="149" t="s">
        <v>1340</v>
      </c>
      <c r="F66" s="14"/>
      <c r="G66" s="14" t="s">
        <v>1314</v>
      </c>
      <c r="H66" s="14" t="s">
        <v>1315</v>
      </c>
      <c r="I66" s="14">
        <v>20230012</v>
      </c>
      <c r="J66" s="18">
        <v>44928</v>
      </c>
      <c r="K66" s="20">
        <v>9727916</v>
      </c>
      <c r="L66" s="14" t="s">
        <v>1173</v>
      </c>
      <c r="M66" s="18"/>
      <c r="N66" s="14" t="s">
        <v>1342</v>
      </c>
      <c r="O66" s="18"/>
      <c r="P66" s="16">
        <v>44928</v>
      </c>
      <c r="Q66" s="16">
        <v>44985</v>
      </c>
      <c r="R66" s="16"/>
      <c r="S66" s="16"/>
      <c r="T66" s="16"/>
      <c r="U66" s="18"/>
      <c r="V66" s="18"/>
      <c r="W66" s="18"/>
      <c r="X66" s="35"/>
      <c r="Y66" s="35"/>
      <c r="Z66" s="35"/>
      <c r="AA66" s="35"/>
      <c r="AB66" s="14"/>
      <c r="AC66" s="14"/>
      <c r="AD66" s="14"/>
      <c r="AE66" s="14"/>
      <c r="AF66" s="14"/>
      <c r="AG66" s="14"/>
      <c r="AH66" s="14"/>
      <c r="AI66" s="20">
        <v>9727916</v>
      </c>
      <c r="AJ66" s="20">
        <v>9727916</v>
      </c>
      <c r="AK66" s="20"/>
      <c r="AL66" s="18">
        <v>44985</v>
      </c>
      <c r="AM66" s="18">
        <v>44985</v>
      </c>
      <c r="AN66" s="18"/>
      <c r="AO66" s="18"/>
      <c r="AP66" s="22"/>
      <c r="AQ66" s="18"/>
      <c r="AR66" s="22"/>
      <c r="AS66" s="18"/>
      <c r="AT66" s="71"/>
      <c r="AU66" s="78" t="s">
        <v>1120</v>
      </c>
    </row>
    <row r="67" spans="2:47" ht="76.5" x14ac:dyDescent="0.2">
      <c r="B67" s="63">
        <v>2023</v>
      </c>
      <c r="C67" s="14" t="s">
        <v>1344</v>
      </c>
      <c r="D67" s="150" t="s">
        <v>1346</v>
      </c>
      <c r="E67" s="149" t="s">
        <v>1345</v>
      </c>
      <c r="F67" s="14"/>
      <c r="G67" s="14" t="s">
        <v>1314</v>
      </c>
      <c r="H67" s="14" t="s">
        <v>1315</v>
      </c>
      <c r="I67" s="14">
        <v>20230013</v>
      </c>
      <c r="J67" s="18">
        <v>44928</v>
      </c>
      <c r="K67" s="20">
        <v>9727916</v>
      </c>
      <c r="L67" s="14" t="s">
        <v>1173</v>
      </c>
      <c r="M67" s="18"/>
      <c r="N67" s="14" t="s">
        <v>1161</v>
      </c>
      <c r="O67" s="18"/>
      <c r="P67" s="16">
        <v>44928</v>
      </c>
      <c r="Q67" s="16">
        <v>44985</v>
      </c>
      <c r="R67" s="16"/>
      <c r="S67" s="16"/>
      <c r="T67" s="16"/>
      <c r="U67" s="18"/>
      <c r="V67" s="18"/>
      <c r="W67" s="18"/>
      <c r="X67" s="35"/>
      <c r="Y67" s="35"/>
      <c r="Z67" s="35"/>
      <c r="AA67" s="35"/>
      <c r="AB67" s="14"/>
      <c r="AC67" s="14"/>
      <c r="AD67" s="14"/>
      <c r="AE67" s="14"/>
      <c r="AF67" s="14"/>
      <c r="AG67" s="14"/>
      <c r="AH67" s="14"/>
      <c r="AI67" s="20">
        <v>9727916</v>
      </c>
      <c r="AJ67" s="20">
        <v>9727916</v>
      </c>
      <c r="AK67" s="20"/>
      <c r="AL67" s="18">
        <v>44985</v>
      </c>
      <c r="AM67" s="18">
        <v>44985</v>
      </c>
      <c r="AN67" s="18"/>
      <c r="AO67" s="18"/>
      <c r="AP67" s="22"/>
      <c r="AQ67" s="18"/>
      <c r="AR67" s="22"/>
      <c r="AS67" s="18"/>
      <c r="AT67" s="71"/>
      <c r="AU67" s="78" t="s">
        <v>1120</v>
      </c>
    </row>
    <row r="68" spans="2:47" ht="63.75" x14ac:dyDescent="0.2">
      <c r="B68" s="63">
        <v>2023</v>
      </c>
      <c r="C68" s="14" t="s">
        <v>1391</v>
      </c>
      <c r="D68" s="136" t="s">
        <v>1409</v>
      </c>
      <c r="E68" s="149" t="s">
        <v>1410</v>
      </c>
      <c r="F68" s="14"/>
      <c r="G68" s="14" t="s">
        <v>1314</v>
      </c>
      <c r="H68" s="14" t="s">
        <v>1315</v>
      </c>
      <c r="I68" s="14">
        <v>20230014</v>
      </c>
      <c r="J68" s="18">
        <v>44928</v>
      </c>
      <c r="K68" s="20">
        <v>9398882</v>
      </c>
      <c r="L68" s="14" t="s">
        <v>1411</v>
      </c>
      <c r="M68" s="18"/>
      <c r="N68" s="14" t="s">
        <v>1198</v>
      </c>
      <c r="O68" s="14"/>
      <c r="P68" s="16">
        <v>44928</v>
      </c>
      <c r="Q68" s="16">
        <v>44985</v>
      </c>
      <c r="R68" s="16"/>
      <c r="S68" s="16"/>
      <c r="T68" s="16"/>
      <c r="U68" s="14"/>
      <c r="V68" s="14"/>
      <c r="W68" s="14"/>
      <c r="X68" s="35"/>
      <c r="Y68" s="35"/>
      <c r="Z68" s="35"/>
      <c r="AA68" s="35"/>
      <c r="AB68" s="14"/>
      <c r="AC68" s="14"/>
      <c r="AD68" s="14"/>
      <c r="AE68" s="14"/>
      <c r="AF68" s="14"/>
      <c r="AG68" s="14"/>
      <c r="AH68" s="14"/>
      <c r="AI68" s="20">
        <v>9398882</v>
      </c>
      <c r="AJ68" s="20">
        <v>9398882</v>
      </c>
      <c r="AK68" s="20"/>
      <c r="AL68" s="18">
        <v>44985</v>
      </c>
      <c r="AM68" s="18">
        <v>44985</v>
      </c>
      <c r="AN68" s="18"/>
      <c r="AO68" s="18"/>
      <c r="AP68" s="22"/>
      <c r="AQ68" s="18"/>
      <c r="AR68" s="22"/>
      <c r="AS68" s="22"/>
      <c r="AT68" s="71"/>
    </row>
    <row r="69" spans="2:47" ht="38.25" x14ac:dyDescent="0.2">
      <c r="B69" s="63">
        <v>2023</v>
      </c>
      <c r="C69" s="14" t="s">
        <v>1348</v>
      </c>
      <c r="D69" s="150" t="s">
        <v>1350</v>
      </c>
      <c r="E69" s="149" t="s">
        <v>1349</v>
      </c>
      <c r="F69" s="14"/>
      <c r="G69" s="14" t="s">
        <v>1314</v>
      </c>
      <c r="H69" s="14" t="s">
        <v>1315</v>
      </c>
      <c r="I69" s="14">
        <v>20230015</v>
      </c>
      <c r="J69" s="18">
        <v>44928</v>
      </c>
      <c r="K69" s="20">
        <v>4451724</v>
      </c>
      <c r="L69" s="14" t="s">
        <v>1173</v>
      </c>
      <c r="M69" s="18"/>
      <c r="N69" s="14" t="s">
        <v>1351</v>
      </c>
      <c r="O69" s="16"/>
      <c r="P69" s="16">
        <v>44928</v>
      </c>
      <c r="Q69" s="16">
        <v>44985</v>
      </c>
      <c r="R69" s="16"/>
      <c r="S69" s="16"/>
      <c r="T69" s="16"/>
      <c r="U69" s="14"/>
      <c r="V69" s="14"/>
      <c r="W69" s="14"/>
      <c r="X69" s="35"/>
      <c r="Y69" s="35"/>
      <c r="Z69" s="35"/>
      <c r="AA69" s="35"/>
      <c r="AB69" s="14"/>
      <c r="AC69" s="14"/>
      <c r="AD69" s="14"/>
      <c r="AE69" s="14"/>
      <c r="AF69" s="14"/>
      <c r="AG69" s="14"/>
      <c r="AH69" s="14"/>
      <c r="AI69" s="20">
        <v>4451724</v>
      </c>
      <c r="AJ69" s="35">
        <v>4451724</v>
      </c>
      <c r="AK69" s="35"/>
      <c r="AL69" s="18">
        <v>44985</v>
      </c>
      <c r="AM69" s="18">
        <v>44985</v>
      </c>
      <c r="AN69" s="18"/>
      <c r="AO69" s="18"/>
      <c r="AP69" s="22"/>
      <c r="AQ69" s="18"/>
      <c r="AR69" s="94"/>
      <c r="AS69" s="22"/>
      <c r="AT69" s="71"/>
    </row>
    <row r="70" spans="2:47" ht="38.25" x14ac:dyDescent="0.2">
      <c r="B70" s="63">
        <v>2023</v>
      </c>
      <c r="C70" s="14" t="s">
        <v>1353</v>
      </c>
      <c r="D70" s="150" t="s">
        <v>1355</v>
      </c>
      <c r="E70" s="149" t="s">
        <v>1354</v>
      </c>
      <c r="F70" s="14"/>
      <c r="G70" s="14" t="s">
        <v>1314</v>
      </c>
      <c r="H70" s="14" t="s">
        <v>1315</v>
      </c>
      <c r="I70" s="14">
        <v>20230016</v>
      </c>
      <c r="J70" s="18">
        <v>44928</v>
      </c>
      <c r="K70" s="20">
        <v>8898773</v>
      </c>
      <c r="L70" s="14" t="s">
        <v>1173</v>
      </c>
      <c r="M70" s="18"/>
      <c r="N70" s="14" t="s">
        <v>1351</v>
      </c>
      <c r="O70" s="14"/>
      <c r="P70" s="16">
        <v>44928</v>
      </c>
      <c r="Q70" s="16">
        <v>44985</v>
      </c>
      <c r="R70" s="16"/>
      <c r="S70" s="16"/>
      <c r="T70" s="16"/>
      <c r="U70" s="14"/>
      <c r="V70" s="14"/>
      <c r="W70" s="14"/>
      <c r="X70" s="35"/>
      <c r="Y70" s="35"/>
      <c r="Z70" s="35"/>
      <c r="AA70" s="35"/>
      <c r="AB70" s="14"/>
      <c r="AC70" s="14"/>
      <c r="AD70" s="14"/>
      <c r="AE70" s="14"/>
      <c r="AF70" s="14"/>
      <c r="AG70" s="14"/>
      <c r="AH70" s="14"/>
      <c r="AI70" s="20">
        <v>8898773</v>
      </c>
      <c r="AJ70" s="20">
        <v>8898773</v>
      </c>
      <c r="AK70" s="20"/>
      <c r="AL70" s="18">
        <v>44985</v>
      </c>
      <c r="AM70" s="18">
        <v>44985</v>
      </c>
      <c r="AN70" s="18"/>
      <c r="AO70" s="18"/>
      <c r="AP70" s="22"/>
      <c r="AQ70" s="18"/>
      <c r="AR70" s="22"/>
      <c r="AS70" s="22"/>
      <c r="AT70" s="71"/>
    </row>
    <row r="71" spans="2:47" ht="63.75" x14ac:dyDescent="0.2">
      <c r="B71" s="63">
        <v>2023</v>
      </c>
      <c r="C71" s="14" t="s">
        <v>1357</v>
      </c>
      <c r="D71" s="150" t="s">
        <v>1359</v>
      </c>
      <c r="E71" s="149" t="s">
        <v>1358</v>
      </c>
      <c r="F71" s="14"/>
      <c r="G71" s="14" t="s">
        <v>1314</v>
      </c>
      <c r="H71" s="14" t="s">
        <v>1315</v>
      </c>
      <c r="I71" s="14">
        <v>20230017</v>
      </c>
      <c r="J71" s="18">
        <v>44928</v>
      </c>
      <c r="K71" s="20">
        <v>8898773</v>
      </c>
      <c r="L71" s="14" t="s">
        <v>1173</v>
      </c>
      <c r="M71" s="18"/>
      <c r="N71" s="14" t="s">
        <v>1152</v>
      </c>
      <c r="O71" s="14"/>
      <c r="P71" s="16">
        <v>44928</v>
      </c>
      <c r="Q71" s="16">
        <v>44985</v>
      </c>
      <c r="R71" s="16"/>
      <c r="S71" s="16"/>
      <c r="T71" s="16"/>
      <c r="U71" s="14"/>
      <c r="V71" s="14"/>
      <c r="W71" s="14"/>
      <c r="X71" s="35"/>
      <c r="Y71" s="35"/>
      <c r="Z71" s="35"/>
      <c r="AA71" s="35"/>
      <c r="AB71" s="14"/>
      <c r="AC71" s="14"/>
      <c r="AD71" s="14"/>
      <c r="AE71" s="14"/>
      <c r="AF71" s="14"/>
      <c r="AG71" s="14"/>
      <c r="AH71" s="14"/>
      <c r="AI71" s="20">
        <v>8898773</v>
      </c>
      <c r="AJ71" s="20">
        <v>8898773</v>
      </c>
      <c r="AK71" s="20"/>
      <c r="AL71" s="18">
        <v>44985</v>
      </c>
      <c r="AM71" s="18">
        <v>44985</v>
      </c>
      <c r="AN71" s="18"/>
      <c r="AO71" s="18"/>
      <c r="AP71" s="22"/>
      <c r="AQ71" s="18"/>
      <c r="AR71" s="22"/>
      <c r="AS71" s="22"/>
      <c r="AT71" s="71"/>
    </row>
    <row r="72" spans="2:47" ht="63.75" x14ac:dyDescent="0.2">
      <c r="B72" s="63">
        <v>2023</v>
      </c>
      <c r="C72" s="14" t="s">
        <v>1361</v>
      </c>
      <c r="D72" s="150" t="s">
        <v>1363</v>
      </c>
      <c r="E72" s="149" t="s">
        <v>1362</v>
      </c>
      <c r="F72" s="14"/>
      <c r="G72" s="14" t="s">
        <v>1314</v>
      </c>
      <c r="H72" s="14" t="s">
        <v>1315</v>
      </c>
      <c r="I72" s="14">
        <v>20230018</v>
      </c>
      <c r="J72" s="18">
        <v>44928</v>
      </c>
      <c r="K72" s="20">
        <v>7786426</v>
      </c>
      <c r="L72" s="14" t="s">
        <v>1173</v>
      </c>
      <c r="M72" s="18"/>
      <c r="N72" s="14" t="s">
        <v>1198</v>
      </c>
      <c r="O72" s="18"/>
      <c r="P72" s="37">
        <v>44928</v>
      </c>
      <c r="Q72" s="37">
        <v>44985</v>
      </c>
      <c r="R72" s="37"/>
      <c r="S72" s="16"/>
      <c r="T72" s="37"/>
      <c r="U72" s="18"/>
      <c r="V72" s="18"/>
      <c r="W72" s="18"/>
      <c r="X72" s="35"/>
      <c r="Y72" s="35"/>
      <c r="Z72" s="35"/>
      <c r="AA72" s="35"/>
      <c r="AB72" s="14"/>
      <c r="AC72" s="14"/>
      <c r="AD72" s="14"/>
      <c r="AE72" s="14"/>
      <c r="AF72" s="14"/>
      <c r="AG72" s="14"/>
      <c r="AH72" s="14"/>
      <c r="AI72" s="20">
        <v>7786426</v>
      </c>
      <c r="AJ72" s="20">
        <v>7786426</v>
      </c>
      <c r="AK72" s="20"/>
      <c r="AL72" s="18">
        <v>44985</v>
      </c>
      <c r="AM72" s="18">
        <v>44985</v>
      </c>
      <c r="AN72" s="18"/>
      <c r="AO72" s="18"/>
      <c r="AP72" s="22"/>
      <c r="AQ72" s="18"/>
      <c r="AR72" s="22"/>
      <c r="AS72" s="18"/>
      <c r="AT72" s="71"/>
      <c r="AU72" s="78" t="s">
        <v>1120</v>
      </c>
    </row>
    <row r="73" spans="2:47" ht="63.75" x14ac:dyDescent="0.2">
      <c r="B73" s="63">
        <v>2023</v>
      </c>
      <c r="C73" s="14" t="s">
        <v>1335</v>
      </c>
      <c r="D73" s="150" t="s">
        <v>1337</v>
      </c>
      <c r="E73" s="149" t="s">
        <v>1336</v>
      </c>
      <c r="F73" s="14"/>
      <c r="G73" s="14" t="s">
        <v>1314</v>
      </c>
      <c r="H73" s="14" t="s">
        <v>1315</v>
      </c>
      <c r="I73" s="14">
        <v>20230019</v>
      </c>
      <c r="J73" s="18">
        <v>44928</v>
      </c>
      <c r="K73" s="20">
        <v>6383896</v>
      </c>
      <c r="L73" s="14" t="s">
        <v>1173</v>
      </c>
      <c r="M73" s="18"/>
      <c r="N73" s="14" t="s">
        <v>1191</v>
      </c>
      <c r="O73" s="14"/>
      <c r="P73" s="16">
        <v>44928</v>
      </c>
      <c r="Q73" s="16">
        <v>44985</v>
      </c>
      <c r="R73" s="16"/>
      <c r="S73" s="16"/>
      <c r="T73" s="16"/>
      <c r="U73" s="14"/>
      <c r="V73" s="14"/>
      <c r="W73" s="14"/>
      <c r="X73" s="35"/>
      <c r="Y73" s="35"/>
      <c r="Z73" s="35"/>
      <c r="AA73" s="35"/>
      <c r="AB73" s="14"/>
      <c r="AC73" s="14"/>
      <c r="AD73" s="14"/>
      <c r="AE73" s="14"/>
      <c r="AF73" s="14"/>
      <c r="AG73" s="14"/>
      <c r="AH73" s="14"/>
      <c r="AI73" s="20">
        <v>6383896</v>
      </c>
      <c r="AJ73" s="20">
        <v>6383896</v>
      </c>
      <c r="AK73" s="20"/>
      <c r="AL73" s="18">
        <v>44985</v>
      </c>
      <c r="AM73" s="18">
        <v>44985</v>
      </c>
      <c r="AN73" s="18"/>
      <c r="AO73" s="18"/>
      <c r="AP73" s="22"/>
      <c r="AQ73" s="18"/>
      <c r="AR73" s="22"/>
      <c r="AS73" s="22"/>
      <c r="AT73" s="71"/>
    </row>
    <row r="74" spans="2:47" ht="76.5" x14ac:dyDescent="0.2">
      <c r="B74" s="63">
        <v>2023</v>
      </c>
      <c r="C74" s="14" t="s">
        <v>1366</v>
      </c>
      <c r="D74" s="150" t="s">
        <v>1368</v>
      </c>
      <c r="E74" s="149" t="s">
        <v>1367</v>
      </c>
      <c r="F74" s="14"/>
      <c r="G74" s="14" t="s">
        <v>1314</v>
      </c>
      <c r="H74" s="14" t="s">
        <v>1315</v>
      </c>
      <c r="I74" s="14">
        <v>20230020</v>
      </c>
      <c r="J74" s="18">
        <v>44928</v>
      </c>
      <c r="K74" s="20">
        <v>5561733</v>
      </c>
      <c r="L74" s="14" t="s">
        <v>1173</v>
      </c>
      <c r="M74" s="18"/>
      <c r="N74" s="14" t="s">
        <v>1161</v>
      </c>
      <c r="O74" s="18"/>
      <c r="P74" s="16">
        <v>44928</v>
      </c>
      <c r="Q74" s="16">
        <v>44985</v>
      </c>
      <c r="R74" s="16"/>
      <c r="S74" s="16"/>
      <c r="T74" s="16"/>
      <c r="U74" s="18"/>
      <c r="V74" s="18"/>
      <c r="W74" s="18"/>
      <c r="X74" s="35"/>
      <c r="Y74" s="35"/>
      <c r="Z74" s="35"/>
      <c r="AA74" s="35"/>
      <c r="AB74" s="14"/>
      <c r="AC74" s="14"/>
      <c r="AD74" s="14"/>
      <c r="AE74" s="14"/>
      <c r="AF74" s="14"/>
      <c r="AG74" s="14"/>
      <c r="AH74" s="14"/>
      <c r="AI74" s="20">
        <v>5561733</v>
      </c>
      <c r="AJ74" s="20">
        <v>5561733</v>
      </c>
      <c r="AK74" s="20"/>
      <c r="AL74" s="18">
        <v>44985</v>
      </c>
      <c r="AM74" s="18">
        <v>44985</v>
      </c>
      <c r="AN74" s="18"/>
      <c r="AO74" s="18"/>
      <c r="AP74" s="22"/>
      <c r="AQ74" s="18"/>
      <c r="AR74" s="22"/>
      <c r="AS74" s="18"/>
      <c r="AT74" s="71"/>
      <c r="AU74" s="78" t="s">
        <v>1120</v>
      </c>
    </row>
    <row r="75" spans="2:47" ht="38.25" x14ac:dyDescent="0.2">
      <c r="B75" s="63">
        <v>2023</v>
      </c>
      <c r="C75" s="14" t="s">
        <v>1393</v>
      </c>
      <c r="D75" s="150" t="s">
        <v>1412</v>
      </c>
      <c r="E75" s="149" t="s">
        <v>1413</v>
      </c>
      <c r="F75" s="14"/>
      <c r="G75" s="14" t="s">
        <v>1314</v>
      </c>
      <c r="H75" s="14" t="s">
        <v>1315</v>
      </c>
      <c r="I75" s="14">
        <v>20230021</v>
      </c>
      <c r="J75" s="18">
        <v>44928</v>
      </c>
      <c r="K75" s="20">
        <v>6566292</v>
      </c>
      <c r="L75" s="14" t="s">
        <v>210</v>
      </c>
      <c r="M75" s="18"/>
      <c r="N75" s="14" t="s">
        <v>1191</v>
      </c>
      <c r="O75" s="18"/>
      <c r="P75" s="16">
        <v>44928</v>
      </c>
      <c r="Q75" s="16">
        <v>44985</v>
      </c>
      <c r="R75" s="16"/>
      <c r="S75" s="16"/>
      <c r="T75" s="16"/>
      <c r="U75" s="18"/>
      <c r="V75" s="18"/>
      <c r="W75" s="18"/>
      <c r="X75" s="35"/>
      <c r="Y75" s="35"/>
      <c r="Z75" s="35"/>
      <c r="AA75" s="35"/>
      <c r="AB75" s="14"/>
      <c r="AC75" s="14"/>
      <c r="AD75" s="14"/>
      <c r="AE75" s="14"/>
      <c r="AF75" s="14"/>
      <c r="AG75" s="14"/>
      <c r="AH75" s="14"/>
      <c r="AI75" s="20">
        <v>6566292</v>
      </c>
      <c r="AJ75" s="20">
        <v>6566292</v>
      </c>
      <c r="AK75" s="20"/>
      <c r="AL75" s="18">
        <v>44985</v>
      </c>
      <c r="AM75" s="18">
        <v>44985</v>
      </c>
      <c r="AN75" s="18"/>
      <c r="AO75" s="18"/>
      <c r="AP75" s="22"/>
      <c r="AQ75" s="18"/>
      <c r="AR75" s="22"/>
      <c r="AS75" s="18"/>
      <c r="AT75" s="71"/>
    </row>
    <row r="76" spans="2:47" ht="38.25" x14ac:dyDescent="0.2">
      <c r="B76" s="63">
        <v>2023</v>
      </c>
      <c r="C76" s="14" t="s">
        <v>1370</v>
      </c>
      <c r="D76" s="150" t="s">
        <v>1372</v>
      </c>
      <c r="E76" s="149" t="s">
        <v>1371</v>
      </c>
      <c r="F76" s="14"/>
      <c r="G76" s="14" t="s">
        <v>1314</v>
      </c>
      <c r="H76" s="14" t="s">
        <v>1315</v>
      </c>
      <c r="I76" s="14">
        <v>20230026</v>
      </c>
      <c r="J76" s="18">
        <v>44928</v>
      </c>
      <c r="K76" s="20">
        <v>5561733</v>
      </c>
      <c r="L76" s="14" t="s">
        <v>210</v>
      </c>
      <c r="M76" s="18"/>
      <c r="N76" s="14" t="s">
        <v>1365</v>
      </c>
      <c r="O76" s="18"/>
      <c r="P76" s="16">
        <v>44928</v>
      </c>
      <c r="Q76" s="16">
        <v>44985</v>
      </c>
      <c r="R76" s="16"/>
      <c r="S76" s="16"/>
      <c r="T76" s="16"/>
      <c r="U76" s="14"/>
      <c r="V76" s="14"/>
      <c r="W76" s="14"/>
      <c r="X76" s="35"/>
      <c r="Y76" s="35"/>
      <c r="Z76" s="35"/>
      <c r="AA76" s="35"/>
      <c r="AB76" s="14"/>
      <c r="AC76" s="14"/>
      <c r="AD76" s="14"/>
      <c r="AE76" s="14"/>
      <c r="AF76" s="14"/>
      <c r="AG76" s="14"/>
      <c r="AH76" s="14"/>
      <c r="AI76" s="20">
        <v>5561733</v>
      </c>
      <c r="AJ76" s="20">
        <v>5561733</v>
      </c>
      <c r="AK76" s="20"/>
      <c r="AL76" s="18">
        <v>44985</v>
      </c>
      <c r="AM76" s="18">
        <v>44985</v>
      </c>
      <c r="AN76" s="18"/>
      <c r="AO76" s="18"/>
      <c r="AP76" s="22"/>
      <c r="AQ76" s="18"/>
      <c r="AR76" s="22"/>
      <c r="AS76" s="22"/>
      <c r="AT76" s="71"/>
    </row>
    <row r="77" spans="2:47" ht="38.25" x14ac:dyDescent="0.2">
      <c r="B77" s="63">
        <v>2023</v>
      </c>
      <c r="C77" s="14" t="s">
        <v>1316</v>
      </c>
      <c r="D77" s="140" t="s">
        <v>1313</v>
      </c>
      <c r="E77" s="150" t="s">
        <v>1312</v>
      </c>
      <c r="F77" s="14"/>
      <c r="G77" s="14" t="s">
        <v>1314</v>
      </c>
      <c r="H77" s="14" t="s">
        <v>1315</v>
      </c>
      <c r="I77" s="14">
        <v>20230053</v>
      </c>
      <c r="J77" s="18">
        <v>44986</v>
      </c>
      <c r="K77" s="20">
        <v>46744000</v>
      </c>
      <c r="L77" s="14" t="s">
        <v>338</v>
      </c>
      <c r="M77" s="18"/>
      <c r="N77" s="14" t="s">
        <v>1317</v>
      </c>
      <c r="O77" s="14"/>
      <c r="P77" s="16">
        <v>44986</v>
      </c>
      <c r="Q77" s="16">
        <v>45230</v>
      </c>
      <c r="R77" s="16"/>
      <c r="S77" s="16"/>
      <c r="T77" s="16"/>
      <c r="U77" s="14"/>
      <c r="V77" s="14"/>
      <c r="W77" s="14"/>
      <c r="X77" s="35"/>
      <c r="Y77" s="35"/>
      <c r="Z77" s="35"/>
      <c r="AA77" s="35"/>
      <c r="AB77" s="14"/>
      <c r="AC77" s="14"/>
      <c r="AD77" s="14"/>
      <c r="AE77" s="14"/>
      <c r="AF77" s="14"/>
      <c r="AG77" s="14"/>
      <c r="AH77" s="14"/>
      <c r="AI77" s="20">
        <v>46744000</v>
      </c>
      <c r="AJ77" s="20">
        <v>46744000</v>
      </c>
      <c r="AK77" s="20"/>
      <c r="AL77" s="18">
        <v>45230</v>
      </c>
      <c r="AM77" s="18">
        <v>45230</v>
      </c>
      <c r="AN77" s="18"/>
      <c r="AO77" s="18"/>
      <c r="AP77" s="22"/>
      <c r="AQ77" s="18"/>
      <c r="AR77" s="22"/>
      <c r="AS77" s="22"/>
      <c r="AT77" s="71"/>
    </row>
    <row r="78" spans="2:47" ht="38.25" x14ac:dyDescent="0.2">
      <c r="B78" s="63">
        <v>2023</v>
      </c>
      <c r="C78" s="14" t="s">
        <v>1334</v>
      </c>
      <c r="D78" s="140" t="s">
        <v>1331</v>
      </c>
      <c r="E78" s="136" t="s">
        <v>1330</v>
      </c>
      <c r="F78" s="14"/>
      <c r="G78" s="14" t="s">
        <v>1314</v>
      </c>
      <c r="H78" s="14" t="s">
        <v>1315</v>
      </c>
      <c r="I78" s="14">
        <v>20230054</v>
      </c>
      <c r="J78" s="18">
        <v>44986</v>
      </c>
      <c r="K78" s="20">
        <v>46744000</v>
      </c>
      <c r="L78" s="14" t="s">
        <v>1300</v>
      </c>
      <c r="M78" s="18"/>
      <c r="N78" s="14" t="s">
        <v>1317</v>
      </c>
      <c r="O78" s="14"/>
      <c r="P78" s="16">
        <v>44986</v>
      </c>
      <c r="Q78" s="16">
        <v>45092</v>
      </c>
      <c r="R78" s="16"/>
      <c r="S78" s="16"/>
      <c r="T78" s="16"/>
      <c r="U78" s="14"/>
      <c r="V78" s="14"/>
      <c r="W78" s="14"/>
      <c r="X78" s="35"/>
      <c r="Y78" s="35"/>
      <c r="Z78" s="35"/>
      <c r="AA78" s="35"/>
      <c r="AB78" s="14"/>
      <c r="AC78" s="14"/>
      <c r="AD78" s="14"/>
      <c r="AE78" s="14"/>
      <c r="AF78" s="14"/>
      <c r="AG78" s="14"/>
      <c r="AH78" s="14"/>
      <c r="AI78" s="20">
        <v>46744000</v>
      </c>
      <c r="AJ78" s="20">
        <v>20450499</v>
      </c>
      <c r="AK78" s="20">
        <v>26293501</v>
      </c>
      <c r="AL78" s="18">
        <v>45092</v>
      </c>
      <c r="AM78" s="18">
        <v>45092</v>
      </c>
      <c r="AN78" s="18"/>
      <c r="AO78" s="18"/>
      <c r="AP78" s="22"/>
      <c r="AQ78" s="18"/>
      <c r="AR78" s="22"/>
      <c r="AS78" s="22"/>
      <c r="AT78" s="71"/>
    </row>
    <row r="79" spans="2:47" ht="38.25" x14ac:dyDescent="0.2">
      <c r="B79" s="63">
        <v>2023</v>
      </c>
      <c r="C79" s="14" t="s">
        <v>1329</v>
      </c>
      <c r="D79" s="140" t="s">
        <v>1328</v>
      </c>
      <c r="E79" s="149" t="s">
        <v>1327</v>
      </c>
      <c r="F79" s="14"/>
      <c r="G79" s="14" t="s">
        <v>1314</v>
      </c>
      <c r="H79" s="14" t="s">
        <v>1315</v>
      </c>
      <c r="I79" s="14">
        <v>20230055</v>
      </c>
      <c r="J79" s="18">
        <v>44986</v>
      </c>
      <c r="K79" s="20">
        <v>46744000</v>
      </c>
      <c r="L79" s="14" t="s">
        <v>338</v>
      </c>
      <c r="M79" s="18"/>
      <c r="N79" s="14" t="s">
        <v>1317</v>
      </c>
      <c r="O79" s="14"/>
      <c r="P79" s="16">
        <v>44986</v>
      </c>
      <c r="Q79" s="16">
        <v>45230</v>
      </c>
      <c r="R79" s="16"/>
      <c r="S79" s="16"/>
      <c r="T79" s="16"/>
      <c r="U79" s="14"/>
      <c r="V79" s="14"/>
      <c r="W79" s="14"/>
      <c r="X79" s="35"/>
      <c r="Y79" s="35"/>
      <c r="Z79" s="35"/>
      <c r="AA79" s="35"/>
      <c r="AB79" s="14"/>
      <c r="AC79" s="14"/>
      <c r="AD79" s="14"/>
      <c r="AE79" s="14"/>
      <c r="AF79" s="14"/>
      <c r="AG79" s="14"/>
      <c r="AH79" s="14"/>
      <c r="AI79" s="20">
        <v>46744000</v>
      </c>
      <c r="AJ79" s="20">
        <v>46744000</v>
      </c>
      <c r="AK79" s="20"/>
      <c r="AL79" s="18">
        <v>45230</v>
      </c>
      <c r="AM79" s="18">
        <v>45230</v>
      </c>
      <c r="AN79" s="18"/>
      <c r="AO79" s="18"/>
      <c r="AP79" s="22"/>
      <c r="AQ79" s="18"/>
      <c r="AR79" s="22"/>
      <c r="AS79" s="22"/>
      <c r="AT79" s="71"/>
    </row>
    <row r="80" spans="2:47" ht="38.25" x14ac:dyDescent="0.2">
      <c r="B80" s="63">
        <v>2023</v>
      </c>
      <c r="C80" s="14" t="s">
        <v>1394</v>
      </c>
      <c r="D80" s="140" t="s">
        <v>1424</v>
      </c>
      <c r="E80" s="136" t="s">
        <v>1423</v>
      </c>
      <c r="F80" s="14"/>
      <c r="G80" s="14" t="s">
        <v>1314</v>
      </c>
      <c r="H80" s="14" t="s">
        <v>1315</v>
      </c>
      <c r="I80" s="14">
        <v>20230056</v>
      </c>
      <c r="J80" s="18">
        <v>44986</v>
      </c>
      <c r="K80" s="20">
        <v>39568000</v>
      </c>
      <c r="L80" s="14" t="s">
        <v>1425</v>
      </c>
      <c r="M80" s="18"/>
      <c r="N80" s="14" t="s">
        <v>1152</v>
      </c>
      <c r="O80" s="14"/>
      <c r="P80" s="16">
        <v>44986</v>
      </c>
      <c r="Q80" s="16">
        <v>45230</v>
      </c>
      <c r="R80" s="16"/>
      <c r="S80" s="16"/>
      <c r="T80" s="16"/>
      <c r="U80" s="14"/>
      <c r="V80" s="14"/>
      <c r="W80" s="14"/>
      <c r="X80" s="35"/>
      <c r="Y80" s="35">
        <v>3297333</v>
      </c>
      <c r="Z80" s="35"/>
      <c r="AA80" s="35"/>
      <c r="AB80" s="14" t="s">
        <v>1426</v>
      </c>
      <c r="AC80" s="14"/>
      <c r="AD80" s="14"/>
      <c r="AE80" s="14"/>
      <c r="AF80" s="14"/>
      <c r="AG80" s="14"/>
      <c r="AH80" s="14"/>
      <c r="AI80" s="20">
        <f>+Y80+K80</f>
        <v>42865333</v>
      </c>
      <c r="AJ80" s="20">
        <v>42865333</v>
      </c>
      <c r="AK80" s="20"/>
      <c r="AL80" s="18">
        <v>45250</v>
      </c>
      <c r="AM80" s="18">
        <v>45250</v>
      </c>
      <c r="AN80" s="18"/>
      <c r="AO80" s="18"/>
      <c r="AP80" s="22"/>
      <c r="AQ80" s="18"/>
      <c r="AR80" s="22"/>
      <c r="AS80" s="22"/>
      <c r="AT80" s="71"/>
    </row>
    <row r="81" spans="2:47" ht="38.25" x14ac:dyDescent="0.2">
      <c r="B81" s="63">
        <v>2023</v>
      </c>
      <c r="C81" s="14" t="s">
        <v>1395</v>
      </c>
      <c r="D81" s="140" t="s">
        <v>1418</v>
      </c>
      <c r="E81" s="149" t="s">
        <v>1419</v>
      </c>
      <c r="F81" s="14"/>
      <c r="G81" s="14" t="s">
        <v>1314</v>
      </c>
      <c r="H81" s="14" t="s">
        <v>1315</v>
      </c>
      <c r="I81" s="14">
        <v>20230059</v>
      </c>
      <c r="J81" s="18">
        <v>44986</v>
      </c>
      <c r="K81" s="20">
        <v>46744000</v>
      </c>
      <c r="L81" s="14" t="s">
        <v>338</v>
      </c>
      <c r="M81" s="18"/>
      <c r="N81" s="14" t="s">
        <v>1317</v>
      </c>
      <c r="O81" s="14"/>
      <c r="P81" s="16">
        <v>44986</v>
      </c>
      <c r="Q81" s="16">
        <v>45230</v>
      </c>
      <c r="R81" s="16"/>
      <c r="S81" s="16"/>
      <c r="T81" s="16"/>
      <c r="U81" s="14"/>
      <c r="V81" s="14"/>
      <c r="W81" s="14"/>
      <c r="X81" s="35"/>
      <c r="Y81" s="35"/>
      <c r="Z81" s="35"/>
      <c r="AA81" s="35"/>
      <c r="AB81" s="14"/>
      <c r="AC81" s="14"/>
      <c r="AD81" s="14"/>
      <c r="AE81" s="14"/>
      <c r="AF81" s="14"/>
      <c r="AG81" s="14"/>
      <c r="AH81" s="14"/>
      <c r="AI81" s="20">
        <v>46744000</v>
      </c>
      <c r="AJ81" s="20">
        <v>46744000</v>
      </c>
      <c r="AK81" s="20"/>
      <c r="AL81" s="18">
        <v>45230</v>
      </c>
      <c r="AM81" s="18">
        <v>45230</v>
      </c>
      <c r="AN81" s="18"/>
      <c r="AO81" s="18"/>
      <c r="AP81" s="22"/>
      <c r="AQ81" s="18"/>
      <c r="AR81" s="22"/>
      <c r="AS81" s="22"/>
      <c r="AT81" s="71"/>
    </row>
    <row r="82" spans="2:47" ht="38.25" x14ac:dyDescent="0.2">
      <c r="B82" s="63">
        <v>2023</v>
      </c>
      <c r="C82" s="14" t="s">
        <v>1396</v>
      </c>
      <c r="D82" s="140" t="s">
        <v>1428</v>
      </c>
      <c r="E82" s="149" t="s">
        <v>1427</v>
      </c>
      <c r="F82" s="14"/>
      <c r="G82" s="14" t="s">
        <v>1314</v>
      </c>
      <c r="H82" s="14" t="s">
        <v>1315</v>
      </c>
      <c r="I82" s="14">
        <v>20230058</v>
      </c>
      <c r="J82" s="18">
        <v>44986</v>
      </c>
      <c r="K82" s="20">
        <v>41544000</v>
      </c>
      <c r="L82" s="14" t="s">
        <v>338</v>
      </c>
      <c r="M82" s="18"/>
      <c r="N82" s="14" t="s">
        <v>1198</v>
      </c>
      <c r="O82" s="14"/>
      <c r="P82" s="16">
        <v>44986</v>
      </c>
      <c r="Q82" s="16">
        <v>45230</v>
      </c>
      <c r="R82" s="16"/>
      <c r="S82" s="16"/>
      <c r="T82" s="16"/>
      <c r="U82" s="14"/>
      <c r="V82" s="14"/>
      <c r="W82" s="14"/>
      <c r="X82" s="35"/>
      <c r="Y82" s="35"/>
      <c r="Z82" s="35"/>
      <c r="AA82" s="35"/>
      <c r="AB82" s="14"/>
      <c r="AC82" s="14"/>
      <c r="AD82" s="14"/>
      <c r="AE82" s="14"/>
      <c r="AF82" s="14"/>
      <c r="AG82" s="14"/>
      <c r="AH82" s="14"/>
      <c r="AI82" s="20">
        <f>+K82</f>
        <v>41544000</v>
      </c>
      <c r="AJ82" s="20">
        <f>+AI82-AK82</f>
        <v>2500600</v>
      </c>
      <c r="AK82" s="20">
        <v>39043400</v>
      </c>
      <c r="AL82" s="18">
        <v>45011</v>
      </c>
      <c r="AM82" s="18">
        <v>45011</v>
      </c>
      <c r="AN82" s="18"/>
      <c r="AO82" s="18"/>
      <c r="AP82" s="22"/>
      <c r="AQ82" s="18"/>
      <c r="AR82" s="22"/>
      <c r="AS82" s="22"/>
      <c r="AT82" s="71"/>
    </row>
    <row r="83" spans="2:47" ht="38.25" x14ac:dyDescent="0.2">
      <c r="B83" s="63">
        <v>2023</v>
      </c>
      <c r="C83" s="14" t="s">
        <v>1326</v>
      </c>
      <c r="D83" s="140" t="s">
        <v>1325</v>
      </c>
      <c r="E83" s="151" t="s">
        <v>1324</v>
      </c>
      <c r="F83" s="14"/>
      <c r="G83" s="14" t="s">
        <v>1314</v>
      </c>
      <c r="H83" s="14" t="s">
        <v>1315</v>
      </c>
      <c r="I83" s="14">
        <v>20230061</v>
      </c>
      <c r="J83" s="18">
        <v>44986</v>
      </c>
      <c r="K83" s="20">
        <v>39568000</v>
      </c>
      <c r="L83" s="14" t="s">
        <v>1300</v>
      </c>
      <c r="M83" s="18"/>
      <c r="N83" s="14" t="s">
        <v>1152</v>
      </c>
      <c r="O83" s="14"/>
      <c r="P83" s="16">
        <v>44986</v>
      </c>
      <c r="Q83" s="16">
        <v>45230</v>
      </c>
      <c r="R83" s="16"/>
      <c r="S83" s="16"/>
      <c r="T83" s="16"/>
      <c r="U83" s="14"/>
      <c r="V83" s="14"/>
      <c r="W83" s="14"/>
      <c r="X83" s="35"/>
      <c r="Y83" s="35"/>
      <c r="Z83" s="35"/>
      <c r="AA83" s="35"/>
      <c r="AB83" s="14"/>
      <c r="AC83" s="14"/>
      <c r="AD83" s="14"/>
      <c r="AE83" s="14"/>
      <c r="AF83" s="14"/>
      <c r="AG83" s="14"/>
      <c r="AH83" s="14"/>
      <c r="AI83" s="20">
        <v>39568000</v>
      </c>
      <c r="AJ83" s="20">
        <v>39568000</v>
      </c>
      <c r="AK83" s="20"/>
      <c r="AL83" s="18">
        <v>45230</v>
      </c>
      <c r="AM83" s="18">
        <v>45230</v>
      </c>
      <c r="AN83" s="18"/>
      <c r="AO83" s="18"/>
      <c r="AP83" s="22"/>
      <c r="AQ83" s="18"/>
      <c r="AR83" s="22"/>
      <c r="AS83" s="22"/>
      <c r="AT83" s="71"/>
    </row>
    <row r="84" spans="2:47" ht="38.25" x14ac:dyDescent="0.2">
      <c r="B84" s="63">
        <v>2023</v>
      </c>
      <c r="C84" s="14" t="s">
        <v>1397</v>
      </c>
      <c r="D84" s="140" t="s">
        <v>1416</v>
      </c>
      <c r="E84" s="151" t="s">
        <v>1417</v>
      </c>
      <c r="F84" s="14"/>
      <c r="G84" s="14" t="s">
        <v>1314</v>
      </c>
      <c r="H84" s="14" t="s">
        <v>1315</v>
      </c>
      <c r="I84" s="14">
        <v>20230062</v>
      </c>
      <c r="J84" s="18">
        <v>44986</v>
      </c>
      <c r="K84" s="20">
        <v>39568000</v>
      </c>
      <c r="L84" s="14" t="s">
        <v>1300</v>
      </c>
      <c r="M84" s="18"/>
      <c r="N84" s="14" t="s">
        <v>1342</v>
      </c>
      <c r="O84" s="14"/>
      <c r="P84" s="16">
        <v>44986</v>
      </c>
      <c r="Q84" s="16">
        <v>45230</v>
      </c>
      <c r="R84" s="16"/>
      <c r="S84" s="16"/>
      <c r="T84" s="16"/>
      <c r="U84" s="14"/>
      <c r="V84" s="14"/>
      <c r="W84" s="14"/>
      <c r="X84" s="35"/>
      <c r="Y84" s="35"/>
      <c r="Z84" s="35"/>
      <c r="AA84" s="35"/>
      <c r="AB84" s="14"/>
      <c r="AC84" s="14"/>
      <c r="AD84" s="14"/>
      <c r="AE84" s="14"/>
      <c r="AF84" s="14"/>
      <c r="AG84" s="14"/>
      <c r="AH84" s="14"/>
      <c r="AI84" s="20">
        <v>39568000</v>
      </c>
      <c r="AJ84" s="20">
        <v>39568000</v>
      </c>
      <c r="AK84" s="20"/>
      <c r="AL84" s="18">
        <v>45230</v>
      </c>
      <c r="AM84" s="18">
        <v>45230</v>
      </c>
      <c r="AN84" s="18"/>
      <c r="AO84" s="18"/>
      <c r="AP84" s="22"/>
      <c r="AQ84" s="18"/>
      <c r="AR84" s="22"/>
      <c r="AS84" s="22"/>
      <c r="AT84" s="71"/>
    </row>
    <row r="85" spans="2:47" ht="102" x14ac:dyDescent="0.2">
      <c r="B85" s="63">
        <v>2023</v>
      </c>
      <c r="C85" s="14" t="s">
        <v>1343</v>
      </c>
      <c r="D85" s="150" t="s">
        <v>1341</v>
      </c>
      <c r="E85" s="149" t="s">
        <v>1340</v>
      </c>
      <c r="F85" s="14"/>
      <c r="G85" s="14" t="s">
        <v>1314</v>
      </c>
      <c r="H85" s="14" t="s">
        <v>1315</v>
      </c>
      <c r="I85" s="14">
        <v>20230061</v>
      </c>
      <c r="J85" s="18">
        <v>44986</v>
      </c>
      <c r="K85" s="20">
        <v>39568000</v>
      </c>
      <c r="L85" s="14" t="s">
        <v>1300</v>
      </c>
      <c r="M85" s="18"/>
      <c r="N85" s="14" t="s">
        <v>1342</v>
      </c>
      <c r="O85" s="14"/>
      <c r="P85" s="16">
        <v>44986</v>
      </c>
      <c r="Q85" s="16">
        <v>45230</v>
      </c>
      <c r="R85" s="16"/>
      <c r="S85" s="16"/>
      <c r="T85" s="16"/>
      <c r="U85" s="14"/>
      <c r="V85" s="14"/>
      <c r="W85" s="14"/>
      <c r="X85" s="35"/>
      <c r="Y85" s="35"/>
      <c r="Z85" s="35"/>
      <c r="AA85" s="35"/>
      <c r="AB85" s="14"/>
      <c r="AC85" s="14"/>
      <c r="AD85" s="14"/>
      <c r="AE85" s="14"/>
      <c r="AF85" s="14"/>
      <c r="AG85" s="14"/>
      <c r="AH85" s="14"/>
      <c r="AI85" s="20">
        <v>39568000</v>
      </c>
      <c r="AJ85" s="20">
        <v>3568000</v>
      </c>
      <c r="AK85" s="20"/>
      <c r="AL85" s="18">
        <v>45230</v>
      </c>
      <c r="AM85" s="18">
        <v>45230</v>
      </c>
      <c r="AN85" s="18"/>
      <c r="AO85" s="18"/>
      <c r="AP85" s="22"/>
      <c r="AQ85" s="18"/>
      <c r="AR85" s="22"/>
      <c r="AS85" s="22"/>
      <c r="AT85" s="71"/>
    </row>
    <row r="86" spans="2:47" ht="76.5" x14ac:dyDescent="0.2">
      <c r="B86" s="63">
        <v>2023</v>
      </c>
      <c r="C86" s="14" t="s">
        <v>1347</v>
      </c>
      <c r="D86" s="150" t="s">
        <v>1346</v>
      </c>
      <c r="E86" s="149" t="s">
        <v>1345</v>
      </c>
      <c r="F86" s="14"/>
      <c r="G86" s="14" t="s">
        <v>1314</v>
      </c>
      <c r="H86" s="14" t="s">
        <v>1315</v>
      </c>
      <c r="I86" s="14">
        <v>20230062</v>
      </c>
      <c r="J86" s="18">
        <v>44986</v>
      </c>
      <c r="K86" s="20">
        <v>38896000</v>
      </c>
      <c r="L86" s="14" t="s">
        <v>1300</v>
      </c>
      <c r="M86" s="18"/>
      <c r="N86" s="14" t="s">
        <v>1317</v>
      </c>
      <c r="O86" s="14"/>
      <c r="P86" s="16">
        <v>44986</v>
      </c>
      <c r="Q86" s="16">
        <v>45230</v>
      </c>
      <c r="R86" s="16"/>
      <c r="S86" s="16"/>
      <c r="T86" s="16"/>
      <c r="U86" s="14"/>
      <c r="V86" s="14"/>
      <c r="W86" s="14"/>
      <c r="X86" s="35"/>
      <c r="Y86" s="35"/>
      <c r="Z86" s="35"/>
      <c r="AA86" s="35"/>
      <c r="AB86" s="14"/>
      <c r="AC86" s="14"/>
      <c r="AD86" s="14"/>
      <c r="AE86" s="14"/>
      <c r="AF86" s="14"/>
      <c r="AG86" s="14"/>
      <c r="AH86" s="14"/>
      <c r="AI86" s="20">
        <v>38896000</v>
      </c>
      <c r="AJ86" s="20">
        <v>38896000</v>
      </c>
      <c r="AK86" s="20"/>
      <c r="AL86" s="18">
        <v>45230</v>
      </c>
      <c r="AM86" s="18">
        <v>45230</v>
      </c>
      <c r="AN86" s="18"/>
      <c r="AO86" s="18"/>
      <c r="AP86" s="22"/>
      <c r="AQ86" s="18"/>
      <c r="AR86" s="22"/>
      <c r="AS86" s="22"/>
      <c r="AT86" s="71"/>
    </row>
    <row r="87" spans="2:47" ht="63.75" x14ac:dyDescent="0.2">
      <c r="B87" s="63">
        <v>2023</v>
      </c>
      <c r="C87" s="14" t="s">
        <v>1398</v>
      </c>
      <c r="D87" s="136" t="s">
        <v>1409</v>
      </c>
      <c r="E87" s="149" t="s">
        <v>1410</v>
      </c>
      <c r="F87" s="14"/>
      <c r="G87" s="14" t="s">
        <v>1314</v>
      </c>
      <c r="H87" s="14" t="s">
        <v>1315</v>
      </c>
      <c r="I87" s="14">
        <v>20230063</v>
      </c>
      <c r="J87" s="18">
        <v>44986</v>
      </c>
      <c r="K87" s="20">
        <v>38240000</v>
      </c>
      <c r="L87" s="14" t="s">
        <v>1300</v>
      </c>
      <c r="M87" s="18"/>
      <c r="N87" s="14" t="s">
        <v>1365</v>
      </c>
      <c r="O87" s="14"/>
      <c r="P87" s="16">
        <v>44986</v>
      </c>
      <c r="Q87" s="16">
        <v>45230</v>
      </c>
      <c r="R87" s="16"/>
      <c r="S87" s="16"/>
      <c r="T87" s="16"/>
      <c r="U87" s="14"/>
      <c r="V87" s="14"/>
      <c r="W87" s="14"/>
      <c r="X87" s="35"/>
      <c r="Y87" s="35"/>
      <c r="Z87" s="35"/>
      <c r="AA87" s="35"/>
      <c r="AB87" s="14"/>
      <c r="AC87" s="14"/>
      <c r="AD87" s="14"/>
      <c r="AE87" s="14"/>
      <c r="AF87" s="14"/>
      <c r="AG87" s="14"/>
      <c r="AH87" s="14"/>
      <c r="AI87" s="20">
        <v>38240000</v>
      </c>
      <c r="AJ87" s="20">
        <v>38240000</v>
      </c>
      <c r="AK87" s="20"/>
      <c r="AL87" s="18">
        <v>45230</v>
      </c>
      <c r="AM87" s="18">
        <v>45230</v>
      </c>
      <c r="AN87" s="18"/>
      <c r="AO87" s="18"/>
      <c r="AP87" s="22"/>
      <c r="AQ87" s="18"/>
      <c r="AR87" s="22"/>
      <c r="AS87" s="22"/>
      <c r="AT87" s="71"/>
    </row>
    <row r="88" spans="2:47" ht="38.25" x14ac:dyDescent="0.2">
      <c r="B88" s="63">
        <v>2023</v>
      </c>
      <c r="C88" s="14" t="s">
        <v>1352</v>
      </c>
      <c r="D88" s="150" t="s">
        <v>1350</v>
      </c>
      <c r="E88" s="149" t="s">
        <v>1349</v>
      </c>
      <c r="F88" s="14"/>
      <c r="G88" s="14" t="s">
        <v>1314</v>
      </c>
      <c r="H88" s="14" t="s">
        <v>1315</v>
      </c>
      <c r="I88" s="14">
        <v>20230064</v>
      </c>
      <c r="J88" s="18">
        <v>44986</v>
      </c>
      <c r="K88" s="20">
        <v>35616000</v>
      </c>
      <c r="L88" s="14" t="s">
        <v>1300</v>
      </c>
      <c r="M88" s="18"/>
      <c r="N88" s="14" t="s">
        <v>1317</v>
      </c>
      <c r="O88" s="14"/>
      <c r="P88" s="16">
        <v>44986</v>
      </c>
      <c r="Q88" s="16">
        <v>45230</v>
      </c>
      <c r="R88" s="16"/>
      <c r="S88" s="16"/>
      <c r="T88" s="16"/>
      <c r="U88" s="14"/>
      <c r="V88" s="14"/>
      <c r="W88" s="14"/>
      <c r="X88" s="35"/>
      <c r="Y88" s="35"/>
      <c r="Z88" s="35"/>
      <c r="AA88" s="35"/>
      <c r="AB88" s="14"/>
      <c r="AC88" s="14"/>
      <c r="AD88" s="14"/>
      <c r="AE88" s="14"/>
      <c r="AF88" s="14"/>
      <c r="AG88" s="14"/>
      <c r="AH88" s="14"/>
      <c r="AI88" s="20">
        <v>35616000</v>
      </c>
      <c r="AJ88" s="20">
        <v>35616000</v>
      </c>
      <c r="AK88" s="20"/>
      <c r="AL88" s="18">
        <v>45230</v>
      </c>
      <c r="AM88" s="18">
        <v>45230</v>
      </c>
      <c r="AN88" s="18"/>
      <c r="AO88" s="18"/>
      <c r="AP88" s="22"/>
      <c r="AQ88" s="18"/>
      <c r="AR88" s="22"/>
      <c r="AS88" s="22"/>
      <c r="AT88" s="71"/>
    </row>
    <row r="89" spans="2:47" ht="38.25" x14ac:dyDescent="0.2">
      <c r="B89" s="63">
        <v>2023</v>
      </c>
      <c r="C89" s="14" t="s">
        <v>1356</v>
      </c>
      <c r="D89" s="150" t="s">
        <v>1355</v>
      </c>
      <c r="E89" s="149" t="s">
        <v>1354</v>
      </c>
      <c r="F89" s="14"/>
      <c r="G89" s="14" t="s">
        <v>1314</v>
      </c>
      <c r="H89" s="14" t="s">
        <v>1315</v>
      </c>
      <c r="I89" s="14">
        <v>20230065</v>
      </c>
      <c r="J89" s="18">
        <v>44986</v>
      </c>
      <c r="K89" s="20">
        <v>36200000</v>
      </c>
      <c r="L89" s="14" t="s">
        <v>1300</v>
      </c>
      <c r="M89" s="18"/>
      <c r="N89" s="14" t="s">
        <v>1317</v>
      </c>
      <c r="O89" s="14"/>
      <c r="P89" s="16">
        <v>44986</v>
      </c>
      <c r="Q89" s="16">
        <v>45230</v>
      </c>
      <c r="R89" s="16"/>
      <c r="S89" s="16"/>
      <c r="T89" s="16"/>
      <c r="U89" s="14"/>
      <c r="V89" s="14"/>
      <c r="W89" s="14"/>
      <c r="X89" s="35"/>
      <c r="Y89" s="35"/>
      <c r="Z89" s="35"/>
      <c r="AA89" s="35"/>
      <c r="AB89" s="14"/>
      <c r="AC89" s="14"/>
      <c r="AD89" s="14"/>
      <c r="AE89" s="14"/>
      <c r="AF89" s="14"/>
      <c r="AG89" s="14"/>
      <c r="AH89" s="14"/>
      <c r="AI89" s="20">
        <v>36200000</v>
      </c>
      <c r="AJ89" s="20">
        <v>36200000</v>
      </c>
      <c r="AK89" s="20"/>
      <c r="AL89" s="18">
        <v>45230</v>
      </c>
      <c r="AM89" s="18">
        <v>45230</v>
      </c>
      <c r="AN89" s="18"/>
      <c r="AO89" s="18"/>
      <c r="AP89" s="22"/>
      <c r="AQ89" s="18"/>
      <c r="AR89" s="22"/>
      <c r="AS89" s="22"/>
      <c r="AT89" s="71"/>
    </row>
    <row r="90" spans="2:47" ht="63.75" x14ac:dyDescent="0.2">
      <c r="B90" s="63">
        <v>2023</v>
      </c>
      <c r="C90" s="14" t="s">
        <v>1360</v>
      </c>
      <c r="D90" s="150" t="s">
        <v>1359</v>
      </c>
      <c r="E90" s="149" t="s">
        <v>1358</v>
      </c>
      <c r="F90" s="14"/>
      <c r="G90" s="14" t="s">
        <v>1314</v>
      </c>
      <c r="H90" s="14" t="s">
        <v>1315</v>
      </c>
      <c r="I90" s="14">
        <v>20230066</v>
      </c>
      <c r="J90" s="18">
        <v>44986</v>
      </c>
      <c r="K90" s="20">
        <v>36200000</v>
      </c>
      <c r="L90" s="14" t="s">
        <v>1300</v>
      </c>
      <c r="M90" s="18"/>
      <c r="N90" s="14" t="s">
        <v>1152</v>
      </c>
      <c r="O90" s="14"/>
      <c r="P90" s="16">
        <v>44986</v>
      </c>
      <c r="Q90" s="16">
        <v>45230</v>
      </c>
      <c r="R90" s="16"/>
      <c r="S90" s="16"/>
      <c r="T90" s="16"/>
      <c r="U90" s="14"/>
      <c r="V90" s="14"/>
      <c r="W90" s="14"/>
      <c r="X90" s="35"/>
      <c r="Y90" s="35"/>
      <c r="Z90" s="35"/>
      <c r="AA90" s="35"/>
      <c r="AB90" s="14"/>
      <c r="AC90" s="14"/>
      <c r="AD90" s="14"/>
      <c r="AE90" s="14"/>
      <c r="AF90" s="14"/>
      <c r="AG90" s="14"/>
      <c r="AH90" s="14"/>
      <c r="AI90" s="20">
        <v>36200000</v>
      </c>
      <c r="AJ90" s="20">
        <v>36200000</v>
      </c>
      <c r="AK90" s="20"/>
      <c r="AL90" s="18">
        <v>45230</v>
      </c>
      <c r="AM90" s="18">
        <v>45230</v>
      </c>
      <c r="AN90" s="18"/>
      <c r="AO90" s="18"/>
      <c r="AP90" s="22"/>
      <c r="AQ90" s="18"/>
      <c r="AR90" s="22"/>
      <c r="AS90" s="22"/>
      <c r="AT90" s="71"/>
    </row>
    <row r="91" spans="2:47" ht="63.75" x14ac:dyDescent="0.2">
      <c r="B91" s="63">
        <v>2023</v>
      </c>
      <c r="C91" s="14" t="s">
        <v>1364</v>
      </c>
      <c r="D91" s="150" t="s">
        <v>1363</v>
      </c>
      <c r="E91" s="149" t="s">
        <v>1362</v>
      </c>
      <c r="F91" s="14"/>
      <c r="G91" s="14" t="s">
        <v>1314</v>
      </c>
      <c r="H91" s="14" t="s">
        <v>1315</v>
      </c>
      <c r="I91" s="14">
        <v>20230069</v>
      </c>
      <c r="J91" s="18">
        <v>44986</v>
      </c>
      <c r="K91" s="20">
        <v>31672000</v>
      </c>
      <c r="L91" s="14" t="s">
        <v>1300</v>
      </c>
      <c r="M91" s="18"/>
      <c r="N91" s="14" t="s">
        <v>1365</v>
      </c>
      <c r="O91" s="14"/>
      <c r="P91" s="16">
        <v>44986</v>
      </c>
      <c r="Q91" s="16">
        <v>45230</v>
      </c>
      <c r="R91" s="16"/>
      <c r="S91" s="16"/>
      <c r="T91" s="16"/>
      <c r="U91" s="14"/>
      <c r="V91" s="14"/>
      <c r="W91" s="14"/>
      <c r="X91" s="35"/>
      <c r="Y91" s="35"/>
      <c r="Z91" s="35"/>
      <c r="AA91" s="35"/>
      <c r="AB91" s="14"/>
      <c r="AC91" s="14"/>
      <c r="AD91" s="14"/>
      <c r="AE91" s="14"/>
      <c r="AF91" s="14"/>
      <c r="AG91" s="14"/>
      <c r="AH91" s="14"/>
      <c r="AI91" s="20">
        <v>31672000</v>
      </c>
      <c r="AJ91" s="20">
        <v>31672000</v>
      </c>
      <c r="AK91" s="20"/>
      <c r="AL91" s="18">
        <v>44986</v>
      </c>
      <c r="AM91" s="18">
        <v>45230</v>
      </c>
      <c r="AN91" s="18"/>
      <c r="AO91" s="18"/>
      <c r="AP91" s="22"/>
      <c r="AQ91" s="18"/>
      <c r="AR91" s="22"/>
      <c r="AS91" s="22"/>
      <c r="AT91" s="71"/>
    </row>
    <row r="92" spans="2:47" ht="63.75" x14ac:dyDescent="0.2">
      <c r="B92" s="63">
        <v>2023</v>
      </c>
      <c r="C92" s="14" t="s">
        <v>1338</v>
      </c>
      <c r="D92" s="150" t="s">
        <v>1337</v>
      </c>
      <c r="E92" s="149" t="s">
        <v>1336</v>
      </c>
      <c r="F92" s="14"/>
      <c r="G92" s="14" t="s">
        <v>1314</v>
      </c>
      <c r="H92" s="14" t="s">
        <v>1315</v>
      </c>
      <c r="I92" s="14">
        <v>20230068</v>
      </c>
      <c r="J92" s="18">
        <v>44986</v>
      </c>
      <c r="K92" s="20">
        <v>25968000</v>
      </c>
      <c r="L92" s="14" t="s">
        <v>1300</v>
      </c>
      <c r="M92" s="18"/>
      <c r="N92" s="14" t="s">
        <v>1191</v>
      </c>
      <c r="O92" s="14"/>
      <c r="P92" s="16">
        <v>44986</v>
      </c>
      <c r="Q92" s="16">
        <v>45230</v>
      </c>
      <c r="R92" s="16"/>
      <c r="S92" s="16"/>
      <c r="T92" s="16"/>
      <c r="U92" s="14"/>
      <c r="V92" s="14"/>
      <c r="W92" s="14"/>
      <c r="X92" s="35"/>
      <c r="Y92" s="35"/>
      <c r="Z92" s="35"/>
      <c r="AA92" s="35"/>
      <c r="AB92" s="14"/>
      <c r="AC92" s="14"/>
      <c r="AD92" s="14"/>
      <c r="AE92" s="14"/>
      <c r="AF92" s="14"/>
      <c r="AG92" s="14"/>
      <c r="AH92" s="14"/>
      <c r="AI92" s="20">
        <v>25968000</v>
      </c>
      <c r="AJ92" s="20">
        <v>25968000</v>
      </c>
      <c r="AK92" s="20"/>
      <c r="AL92" s="18">
        <v>45230</v>
      </c>
      <c r="AM92" s="18">
        <v>45230</v>
      </c>
      <c r="AN92" s="18"/>
      <c r="AO92" s="18"/>
      <c r="AP92" s="22"/>
      <c r="AQ92" s="18"/>
      <c r="AR92" s="22"/>
      <c r="AS92" s="22"/>
      <c r="AT92" s="71"/>
    </row>
    <row r="93" spans="2:47" ht="76.5" x14ac:dyDescent="0.2">
      <c r="B93" s="63">
        <v>2023</v>
      </c>
      <c r="C93" s="14" t="s">
        <v>1369</v>
      </c>
      <c r="D93" s="150" t="s">
        <v>1368</v>
      </c>
      <c r="E93" s="149" t="s">
        <v>1367</v>
      </c>
      <c r="F93" s="14"/>
      <c r="G93" s="14" t="s">
        <v>1314</v>
      </c>
      <c r="H93" s="14" t="s">
        <v>1315</v>
      </c>
      <c r="I93" s="14">
        <v>20230069</v>
      </c>
      <c r="J93" s="18">
        <v>44986</v>
      </c>
      <c r="K93" s="20">
        <v>22624000</v>
      </c>
      <c r="L93" s="14" t="s">
        <v>1415</v>
      </c>
      <c r="M93" s="18"/>
      <c r="N93" s="14" t="s">
        <v>1317</v>
      </c>
      <c r="O93" s="18"/>
      <c r="P93" s="16">
        <v>44986</v>
      </c>
      <c r="Q93" s="16">
        <v>45230</v>
      </c>
      <c r="R93" s="16"/>
      <c r="S93" s="16"/>
      <c r="T93" s="16"/>
      <c r="U93" s="14"/>
      <c r="V93" s="14"/>
      <c r="W93" s="14"/>
      <c r="X93" s="35"/>
      <c r="Y93" s="35"/>
      <c r="Z93" s="35"/>
      <c r="AA93" s="35"/>
      <c r="AB93" s="14"/>
      <c r="AC93" s="14"/>
      <c r="AD93" s="14"/>
      <c r="AE93" s="14"/>
      <c r="AF93" s="14"/>
      <c r="AG93" s="14"/>
      <c r="AH93" s="14"/>
      <c r="AI93" s="20">
        <v>22624000</v>
      </c>
      <c r="AJ93" s="20">
        <v>22624000</v>
      </c>
      <c r="AK93" s="20"/>
      <c r="AL93" s="18">
        <v>45230</v>
      </c>
      <c r="AM93" s="18">
        <v>45230</v>
      </c>
      <c r="AN93" s="18"/>
      <c r="AO93" s="18"/>
      <c r="AP93" s="22"/>
      <c r="AQ93" s="18"/>
      <c r="AR93" s="22"/>
      <c r="AS93" s="18"/>
      <c r="AT93" s="71"/>
      <c r="AU93" s="78" t="s">
        <v>1120</v>
      </c>
    </row>
    <row r="94" spans="2:47" ht="38.25" x14ac:dyDescent="0.2">
      <c r="B94" s="63">
        <v>2023</v>
      </c>
      <c r="C94" s="14" t="s">
        <v>1375</v>
      </c>
      <c r="D94" s="150" t="s">
        <v>1412</v>
      </c>
      <c r="E94" s="149" t="s">
        <v>1413</v>
      </c>
      <c r="F94" s="14"/>
      <c r="G94" s="14" t="s">
        <v>1314</v>
      </c>
      <c r="H94" s="14" t="s">
        <v>1315</v>
      </c>
      <c r="I94" s="14">
        <v>20230070</v>
      </c>
      <c r="J94" s="18">
        <v>44986</v>
      </c>
      <c r="K94" s="20">
        <v>26712000</v>
      </c>
      <c r="L94" s="14" t="s">
        <v>1414</v>
      </c>
      <c r="M94" s="18"/>
      <c r="N94" s="14" t="s">
        <v>1191</v>
      </c>
      <c r="O94" s="18"/>
      <c r="P94" s="16">
        <v>44986</v>
      </c>
      <c r="Q94" s="16">
        <v>45230</v>
      </c>
      <c r="R94" s="16"/>
      <c r="S94" s="16"/>
      <c r="T94" s="16"/>
      <c r="U94" s="14"/>
      <c r="V94" s="14"/>
      <c r="W94" s="14"/>
      <c r="X94" s="35"/>
      <c r="Y94" s="35"/>
      <c r="Z94" s="35"/>
      <c r="AA94" s="35"/>
      <c r="AB94" s="14"/>
      <c r="AC94" s="14"/>
      <c r="AD94" s="14"/>
      <c r="AE94" s="14"/>
      <c r="AF94" s="14"/>
      <c r="AG94" s="14"/>
      <c r="AH94" s="14"/>
      <c r="AI94" s="20">
        <v>26712000</v>
      </c>
      <c r="AJ94" s="20">
        <v>26712000</v>
      </c>
      <c r="AK94" s="20"/>
      <c r="AL94" s="18">
        <v>45230</v>
      </c>
      <c r="AM94" s="18">
        <v>45230</v>
      </c>
      <c r="AN94" s="18"/>
      <c r="AO94" s="18"/>
      <c r="AP94" s="22"/>
      <c r="AQ94" s="18"/>
      <c r="AR94" s="22"/>
      <c r="AS94" s="18"/>
      <c r="AT94" s="71"/>
    </row>
    <row r="95" spans="2:47" ht="38.25" x14ac:dyDescent="0.2">
      <c r="B95" s="63">
        <v>2023</v>
      </c>
      <c r="C95" s="14" t="s">
        <v>1373</v>
      </c>
      <c r="D95" s="150" t="s">
        <v>1372</v>
      </c>
      <c r="E95" s="149" t="s">
        <v>1371</v>
      </c>
      <c r="F95" s="14"/>
      <c r="G95" s="14" t="s">
        <v>1314</v>
      </c>
      <c r="H95" s="14" t="s">
        <v>1315</v>
      </c>
      <c r="I95" s="14">
        <v>20230075</v>
      </c>
      <c r="J95" s="18">
        <v>44986</v>
      </c>
      <c r="K95" s="20">
        <v>22624000</v>
      </c>
      <c r="L95" s="14" t="s">
        <v>1300</v>
      </c>
      <c r="M95" s="18"/>
      <c r="N95" s="14" t="s">
        <v>1374</v>
      </c>
      <c r="O95" s="18"/>
      <c r="P95" s="16">
        <v>44986</v>
      </c>
      <c r="Q95" s="16">
        <v>45230</v>
      </c>
      <c r="R95" s="16"/>
      <c r="S95" s="16"/>
      <c r="T95" s="16"/>
      <c r="U95" s="14"/>
      <c r="V95" s="14"/>
      <c r="W95" s="14"/>
      <c r="X95" s="35"/>
      <c r="Y95" s="35"/>
      <c r="Z95" s="35"/>
      <c r="AA95" s="35"/>
      <c r="AB95" s="14"/>
      <c r="AC95" s="14"/>
      <c r="AD95" s="14"/>
      <c r="AE95" s="14"/>
      <c r="AF95" s="14"/>
      <c r="AG95" s="14"/>
      <c r="AH95" s="14"/>
      <c r="AI95" s="20">
        <v>22624000</v>
      </c>
      <c r="AJ95" s="20">
        <v>22624000</v>
      </c>
      <c r="AK95" s="20"/>
      <c r="AL95" s="18">
        <v>45230</v>
      </c>
      <c r="AM95" s="18">
        <v>45230</v>
      </c>
      <c r="AN95" s="18"/>
      <c r="AO95" s="18"/>
      <c r="AP95" s="22"/>
      <c r="AQ95" s="18"/>
      <c r="AR95" s="22"/>
      <c r="AS95" s="18"/>
      <c r="AT95" s="71"/>
      <c r="AU95" s="78" t="s">
        <v>1120</v>
      </c>
    </row>
    <row r="96" spans="2:47" s="49" customFormat="1" ht="38.25" x14ac:dyDescent="0.2">
      <c r="B96" s="63">
        <v>2023</v>
      </c>
      <c r="C96" s="42" t="s">
        <v>1420</v>
      </c>
      <c r="D96" s="149" t="s">
        <v>1421</v>
      </c>
      <c r="E96" s="156" t="s">
        <v>1422</v>
      </c>
      <c r="F96" s="42"/>
      <c r="G96" s="14" t="s">
        <v>1314</v>
      </c>
      <c r="H96" s="14" t="s">
        <v>1315</v>
      </c>
      <c r="I96" s="42">
        <v>20230100</v>
      </c>
      <c r="J96" s="46">
        <v>45048</v>
      </c>
      <c r="K96" s="45">
        <v>12900000</v>
      </c>
      <c r="L96" s="42" t="s">
        <v>1411</v>
      </c>
      <c r="M96" s="46"/>
      <c r="N96" s="42" t="s">
        <v>1365</v>
      </c>
      <c r="O96" s="42"/>
      <c r="P96" s="16">
        <v>45048</v>
      </c>
      <c r="Q96" s="16">
        <v>45140</v>
      </c>
      <c r="R96" s="16"/>
      <c r="S96" s="16"/>
      <c r="T96" s="16"/>
      <c r="U96" s="42"/>
      <c r="V96" s="42"/>
      <c r="W96" s="42"/>
      <c r="X96" s="137">
        <v>8600000</v>
      </c>
      <c r="Y96" s="137">
        <v>4300000</v>
      </c>
      <c r="Z96" s="137"/>
      <c r="AA96" s="137"/>
      <c r="AB96" s="42" t="s">
        <v>1173</v>
      </c>
      <c r="AC96" s="42" t="s">
        <v>1208</v>
      </c>
      <c r="AD96" s="42"/>
      <c r="AE96" s="42"/>
      <c r="AF96" s="42"/>
      <c r="AG96" s="42"/>
      <c r="AH96" s="42"/>
      <c r="AI96" s="45">
        <f>+Y96+X96+K95</f>
        <v>35524000</v>
      </c>
      <c r="AJ96" s="45">
        <v>35524000</v>
      </c>
      <c r="AK96" s="45"/>
      <c r="AL96" s="46">
        <v>45232</v>
      </c>
      <c r="AM96" s="46">
        <v>45232</v>
      </c>
      <c r="AN96" s="46"/>
      <c r="AO96" s="46"/>
      <c r="AP96" s="47"/>
      <c r="AQ96" s="46"/>
      <c r="AR96" s="47"/>
      <c r="AS96" s="22"/>
      <c r="AT96" s="73"/>
      <c r="AU96" s="79"/>
    </row>
    <row r="97" spans="2:47" x14ac:dyDescent="0.2">
      <c r="B97" s="63"/>
      <c r="C97" s="14"/>
      <c r="D97" s="140"/>
      <c r="E97" s="14"/>
      <c r="F97" s="14"/>
      <c r="G97" s="14"/>
      <c r="H97" s="14"/>
      <c r="I97" s="14"/>
      <c r="J97" s="18"/>
      <c r="K97" s="20"/>
      <c r="L97" s="14"/>
      <c r="M97" s="18"/>
      <c r="N97" s="14"/>
      <c r="O97" s="14"/>
      <c r="P97" s="16"/>
      <c r="Q97" s="16"/>
      <c r="R97" s="16"/>
      <c r="S97" s="16"/>
      <c r="T97" s="16"/>
      <c r="U97" s="14"/>
      <c r="V97" s="14"/>
      <c r="W97" s="14"/>
      <c r="X97" s="35"/>
      <c r="Y97" s="35"/>
      <c r="Z97" s="35"/>
      <c r="AA97" s="35"/>
      <c r="AB97" s="14"/>
      <c r="AC97" s="14"/>
      <c r="AD97" s="14"/>
      <c r="AE97" s="14"/>
      <c r="AF97" s="14"/>
      <c r="AG97" s="14"/>
      <c r="AH97" s="14"/>
      <c r="AI97" s="20"/>
      <c r="AJ97" s="20"/>
      <c r="AK97" s="20"/>
      <c r="AL97" s="14"/>
      <c r="AM97" s="18"/>
      <c r="AN97" s="18"/>
      <c r="AO97" s="18"/>
      <c r="AP97" s="22"/>
      <c r="AQ97" s="18"/>
      <c r="AR97" s="22"/>
      <c r="AS97" s="22"/>
      <c r="AT97" s="71"/>
    </row>
    <row r="98" spans="2:47" x14ac:dyDescent="0.2">
      <c r="B98" s="63"/>
      <c r="C98" s="14"/>
      <c r="D98" s="140"/>
      <c r="E98" s="14"/>
      <c r="F98" s="14"/>
      <c r="G98" s="14"/>
      <c r="H98" s="14"/>
      <c r="I98" s="14"/>
      <c r="J98" s="18"/>
      <c r="K98" s="20"/>
      <c r="L98" s="14"/>
      <c r="M98" s="18"/>
      <c r="N98" s="14"/>
      <c r="O98" s="14"/>
      <c r="P98" s="16"/>
      <c r="Q98" s="16"/>
      <c r="R98" s="16"/>
      <c r="S98" s="36"/>
      <c r="T98" s="16"/>
      <c r="U98" s="14"/>
      <c r="V98" s="14"/>
      <c r="W98" s="14"/>
      <c r="X98" s="35"/>
      <c r="Y98" s="35"/>
      <c r="Z98" s="35"/>
      <c r="AA98" s="35"/>
      <c r="AB98" s="14"/>
      <c r="AC98" s="14"/>
      <c r="AD98" s="14"/>
      <c r="AE98" s="14"/>
      <c r="AF98" s="14"/>
      <c r="AG98" s="14"/>
      <c r="AH98" s="14"/>
      <c r="AI98" s="20"/>
      <c r="AJ98" s="20"/>
      <c r="AK98" s="20"/>
      <c r="AL98" s="14"/>
      <c r="AM98" s="18"/>
      <c r="AN98" s="18"/>
      <c r="AO98" s="18"/>
      <c r="AP98" s="22"/>
      <c r="AQ98" s="18"/>
      <c r="AR98" s="22"/>
      <c r="AS98" s="22"/>
      <c r="AT98" s="71"/>
    </row>
    <row r="99" spans="2:47" x14ac:dyDescent="0.2">
      <c r="B99" s="63"/>
      <c r="C99" s="14"/>
      <c r="D99" s="140"/>
      <c r="E99" s="14"/>
      <c r="F99" s="14"/>
      <c r="G99" s="14"/>
      <c r="H99" s="14"/>
      <c r="I99" s="14"/>
      <c r="J99" s="18"/>
      <c r="K99" s="20"/>
      <c r="L99" s="14"/>
      <c r="M99" s="18"/>
      <c r="N99" s="14"/>
      <c r="O99" s="18"/>
      <c r="P99" s="16"/>
      <c r="Q99" s="16"/>
      <c r="R99" s="16"/>
      <c r="S99" s="16"/>
      <c r="T99" s="16"/>
      <c r="U99" s="14"/>
      <c r="V99" s="14"/>
      <c r="W99" s="14"/>
      <c r="X99" s="35"/>
      <c r="Y99" s="35"/>
      <c r="Z99" s="35"/>
      <c r="AA99" s="35"/>
      <c r="AB99" s="14"/>
      <c r="AC99" s="14"/>
      <c r="AD99" s="14"/>
      <c r="AE99" s="14"/>
      <c r="AF99" s="14"/>
      <c r="AG99" s="14"/>
      <c r="AH99" s="14"/>
      <c r="AI99" s="20"/>
      <c r="AJ99" s="20"/>
      <c r="AK99" s="20"/>
      <c r="AL99" s="14"/>
      <c r="AM99" s="18"/>
      <c r="AN99" s="18"/>
      <c r="AO99" s="18"/>
      <c r="AP99" s="22"/>
      <c r="AQ99" s="18"/>
      <c r="AR99" s="22"/>
      <c r="AS99" s="22"/>
      <c r="AT99" s="71"/>
    </row>
    <row r="100" spans="2:47" x14ac:dyDescent="0.2">
      <c r="B100" s="63"/>
      <c r="C100" s="14"/>
      <c r="D100" s="140"/>
      <c r="E100" s="14"/>
      <c r="F100" s="14"/>
      <c r="G100" s="14"/>
      <c r="H100" s="14"/>
      <c r="I100" s="14"/>
      <c r="J100" s="18"/>
      <c r="K100" s="20"/>
      <c r="L100" s="14"/>
      <c r="M100" s="18"/>
      <c r="N100" s="14"/>
      <c r="O100" s="14"/>
      <c r="P100" s="16"/>
      <c r="Q100" s="16"/>
      <c r="R100" s="16"/>
      <c r="S100" s="16"/>
      <c r="T100" s="16"/>
      <c r="U100" s="14"/>
      <c r="V100" s="14"/>
      <c r="W100" s="14"/>
      <c r="X100" s="35"/>
      <c r="Y100" s="35"/>
      <c r="Z100" s="35"/>
      <c r="AA100" s="35"/>
      <c r="AB100" s="14"/>
      <c r="AC100" s="14"/>
      <c r="AD100" s="14"/>
      <c r="AE100" s="14"/>
      <c r="AF100" s="14"/>
      <c r="AG100" s="14"/>
      <c r="AH100" s="14"/>
      <c r="AI100" s="20"/>
      <c r="AJ100" s="20"/>
      <c r="AK100" s="20"/>
      <c r="AL100" s="14"/>
      <c r="AM100" s="18"/>
      <c r="AN100" s="18"/>
      <c r="AO100" s="18"/>
      <c r="AP100" s="22"/>
      <c r="AQ100" s="18"/>
      <c r="AR100" s="22"/>
      <c r="AS100" s="22"/>
      <c r="AT100" s="71"/>
    </row>
    <row r="101" spans="2:47" x14ac:dyDescent="0.2">
      <c r="B101" s="63"/>
      <c r="C101" s="14"/>
      <c r="D101" s="140"/>
      <c r="E101" s="14"/>
      <c r="F101" s="14"/>
      <c r="G101" s="14"/>
      <c r="H101" s="14"/>
      <c r="I101" s="14"/>
      <c r="J101" s="18"/>
      <c r="K101" s="20"/>
      <c r="L101" s="14"/>
      <c r="M101" s="18"/>
      <c r="N101" s="14"/>
      <c r="O101" s="14"/>
      <c r="P101" s="16"/>
      <c r="Q101" s="16"/>
      <c r="R101" s="16"/>
      <c r="S101" s="16"/>
      <c r="T101" s="16"/>
      <c r="U101" s="14"/>
      <c r="V101" s="14"/>
      <c r="W101" s="14"/>
      <c r="X101" s="35"/>
      <c r="Y101" s="35"/>
      <c r="Z101" s="35"/>
      <c r="AA101" s="35"/>
      <c r="AB101" s="14"/>
      <c r="AC101" s="14"/>
      <c r="AD101" s="14"/>
      <c r="AE101" s="14"/>
      <c r="AF101" s="14"/>
      <c r="AG101" s="14"/>
      <c r="AH101" s="14"/>
      <c r="AI101" s="20"/>
      <c r="AJ101" s="20"/>
      <c r="AK101" s="20"/>
      <c r="AL101" s="14"/>
      <c r="AM101" s="18"/>
      <c r="AN101" s="18"/>
      <c r="AO101" s="18"/>
      <c r="AP101" s="22"/>
      <c r="AQ101" s="18"/>
      <c r="AR101" s="22"/>
      <c r="AS101" s="18"/>
      <c r="AT101" s="71"/>
      <c r="AU101" s="78" t="s">
        <v>1120</v>
      </c>
    </row>
    <row r="102" spans="2:47" x14ac:dyDescent="0.2">
      <c r="B102" s="63"/>
      <c r="C102" s="14"/>
      <c r="D102" s="140"/>
      <c r="E102" s="14"/>
      <c r="F102" s="14"/>
      <c r="G102" s="14"/>
      <c r="H102" s="14"/>
      <c r="I102" s="14"/>
      <c r="J102" s="18"/>
      <c r="K102" s="20"/>
      <c r="L102" s="14"/>
      <c r="M102" s="18"/>
      <c r="N102" s="14"/>
      <c r="O102" s="14"/>
      <c r="P102" s="16"/>
      <c r="Q102" s="16"/>
      <c r="R102" s="16"/>
      <c r="S102" s="16"/>
      <c r="T102" s="16"/>
      <c r="U102" s="14"/>
      <c r="V102" s="14"/>
      <c r="W102" s="14"/>
      <c r="X102" s="35"/>
      <c r="Y102" s="35"/>
      <c r="Z102" s="35"/>
      <c r="AA102" s="35"/>
      <c r="AB102" s="14"/>
      <c r="AC102" s="14"/>
      <c r="AD102" s="14"/>
      <c r="AE102" s="14"/>
      <c r="AF102" s="14"/>
      <c r="AG102" s="14"/>
      <c r="AH102" s="14"/>
      <c r="AI102" s="20"/>
      <c r="AJ102" s="20"/>
      <c r="AK102" s="20"/>
      <c r="AL102" s="14"/>
      <c r="AM102" s="18"/>
      <c r="AN102" s="14"/>
      <c r="AO102" s="18"/>
      <c r="AP102" s="22"/>
      <c r="AQ102" s="18"/>
      <c r="AR102" s="22"/>
      <c r="AS102" s="22"/>
      <c r="AT102" s="71"/>
    </row>
    <row r="103" spans="2:47" x14ac:dyDescent="0.2">
      <c r="B103" s="63"/>
      <c r="C103" s="14"/>
      <c r="D103" s="140"/>
      <c r="E103" s="14"/>
      <c r="F103" s="14"/>
      <c r="G103" s="14"/>
      <c r="H103" s="14"/>
      <c r="I103" s="14"/>
      <c r="J103" s="18"/>
      <c r="K103" s="20"/>
      <c r="L103" s="14"/>
      <c r="M103" s="18"/>
      <c r="N103" s="14"/>
      <c r="O103" s="14"/>
      <c r="P103" s="16"/>
      <c r="Q103" s="16"/>
      <c r="R103" s="16"/>
      <c r="S103" s="16"/>
      <c r="T103" s="16"/>
      <c r="U103" s="14"/>
      <c r="V103" s="14"/>
      <c r="W103" s="14"/>
      <c r="X103" s="35"/>
      <c r="Y103" s="35"/>
      <c r="Z103" s="35"/>
      <c r="AA103" s="35"/>
      <c r="AB103" s="14"/>
      <c r="AC103" s="14"/>
      <c r="AD103" s="14"/>
      <c r="AE103" s="14"/>
      <c r="AF103" s="14"/>
      <c r="AG103" s="14"/>
      <c r="AH103" s="14"/>
      <c r="AI103" s="20"/>
      <c r="AJ103" s="20"/>
      <c r="AK103" s="20"/>
      <c r="AL103" s="14"/>
      <c r="AM103" s="18"/>
      <c r="AN103" s="14"/>
      <c r="AO103" s="18"/>
      <c r="AP103" s="22"/>
      <c r="AQ103" s="18"/>
      <c r="AR103" s="22"/>
      <c r="AS103" s="22"/>
      <c r="AT103" s="71"/>
    </row>
    <row r="104" spans="2:47" x14ac:dyDescent="0.2">
      <c r="B104" s="63"/>
      <c r="C104" s="14"/>
      <c r="D104" s="140"/>
      <c r="E104" s="14"/>
      <c r="F104" s="14"/>
      <c r="G104" s="14"/>
      <c r="H104" s="14"/>
      <c r="I104" s="14"/>
      <c r="J104" s="18"/>
      <c r="K104" s="20"/>
      <c r="L104" s="14"/>
      <c r="M104" s="18"/>
      <c r="N104" s="14"/>
      <c r="O104" s="14"/>
      <c r="P104" s="16"/>
      <c r="Q104" s="16"/>
      <c r="R104" s="16"/>
      <c r="S104" s="16"/>
      <c r="T104" s="16"/>
      <c r="U104" s="14"/>
      <c r="V104" s="14"/>
      <c r="W104" s="14"/>
      <c r="X104" s="35"/>
      <c r="Y104" s="35"/>
      <c r="Z104" s="35"/>
      <c r="AA104" s="35"/>
      <c r="AB104" s="14"/>
      <c r="AC104" s="14"/>
      <c r="AD104" s="14"/>
      <c r="AE104" s="14"/>
      <c r="AF104" s="14"/>
      <c r="AG104" s="14"/>
      <c r="AH104" s="14"/>
      <c r="AI104" s="20"/>
      <c r="AJ104" s="20"/>
      <c r="AK104" s="20"/>
      <c r="AL104" s="14"/>
      <c r="AM104" s="18"/>
      <c r="AN104" s="14"/>
      <c r="AO104" s="18"/>
      <c r="AP104" s="22"/>
      <c r="AQ104" s="18"/>
      <c r="AR104" s="22"/>
      <c r="AS104" s="22"/>
      <c r="AT104" s="71"/>
    </row>
    <row r="105" spans="2:47" x14ac:dyDescent="0.2">
      <c r="B105" s="63"/>
      <c r="C105" s="14"/>
      <c r="D105" s="140"/>
      <c r="E105" s="14"/>
      <c r="F105" s="14"/>
      <c r="G105" s="14"/>
      <c r="H105" s="14"/>
      <c r="I105" s="14"/>
      <c r="J105" s="18"/>
      <c r="K105" s="20"/>
      <c r="L105" s="14"/>
      <c r="M105" s="18"/>
      <c r="N105" s="14"/>
      <c r="O105" s="14"/>
      <c r="P105" s="16"/>
      <c r="Q105" s="16"/>
      <c r="R105" s="16"/>
      <c r="S105" s="16"/>
      <c r="T105" s="16"/>
      <c r="U105" s="14"/>
      <c r="V105" s="14"/>
      <c r="W105" s="14"/>
      <c r="X105" s="35"/>
      <c r="Y105" s="35"/>
      <c r="Z105" s="35"/>
      <c r="AA105" s="35"/>
      <c r="AB105" s="14"/>
      <c r="AC105" s="14"/>
      <c r="AD105" s="14"/>
      <c r="AE105" s="14"/>
      <c r="AF105" s="14"/>
      <c r="AG105" s="14"/>
      <c r="AH105" s="14"/>
      <c r="AI105" s="20"/>
      <c r="AJ105" s="20"/>
      <c r="AK105" s="20"/>
      <c r="AL105" s="14"/>
      <c r="AM105" s="18"/>
      <c r="AN105" s="14"/>
      <c r="AO105" s="18"/>
      <c r="AP105" s="22"/>
      <c r="AQ105" s="18"/>
      <c r="AR105" s="22"/>
      <c r="AS105" s="22"/>
      <c r="AT105" s="71"/>
    </row>
    <row r="106" spans="2:47" x14ac:dyDescent="0.2">
      <c r="B106" s="63"/>
      <c r="C106" s="14"/>
      <c r="D106" s="140"/>
      <c r="E106" s="14"/>
      <c r="F106" s="14"/>
      <c r="G106" s="14"/>
      <c r="H106" s="14"/>
      <c r="I106" s="14"/>
      <c r="J106" s="18"/>
      <c r="K106" s="20"/>
      <c r="L106" s="14"/>
      <c r="M106" s="18"/>
      <c r="N106" s="14"/>
      <c r="O106" s="14"/>
      <c r="P106" s="16"/>
      <c r="Q106" s="16"/>
      <c r="R106" s="16"/>
      <c r="S106" s="16"/>
      <c r="T106" s="16"/>
      <c r="U106" s="14"/>
      <c r="V106" s="14"/>
      <c r="W106" s="14"/>
      <c r="X106" s="35"/>
      <c r="Y106" s="35"/>
      <c r="Z106" s="35"/>
      <c r="AA106" s="35"/>
      <c r="AB106" s="14"/>
      <c r="AC106" s="14"/>
      <c r="AD106" s="14"/>
      <c r="AE106" s="14"/>
      <c r="AF106" s="14"/>
      <c r="AG106" s="14"/>
      <c r="AH106" s="14"/>
      <c r="AI106" s="20"/>
      <c r="AJ106" s="20"/>
      <c r="AK106" s="20"/>
      <c r="AL106" s="14"/>
      <c r="AM106" s="18"/>
      <c r="AN106" s="14"/>
      <c r="AO106" s="18"/>
      <c r="AP106" s="22"/>
      <c r="AQ106" s="18"/>
      <c r="AR106" s="22"/>
      <c r="AS106" s="22"/>
      <c r="AT106" s="71"/>
      <c r="AU106" s="12"/>
    </row>
    <row r="107" spans="2:47" x14ac:dyDescent="0.2">
      <c r="B107" s="63"/>
      <c r="C107" s="14"/>
      <c r="D107" s="140"/>
      <c r="E107" s="14"/>
      <c r="F107" s="14"/>
      <c r="G107" s="14"/>
      <c r="H107" s="14"/>
      <c r="I107" s="14"/>
      <c r="J107" s="18"/>
      <c r="K107" s="20"/>
      <c r="L107" s="14"/>
      <c r="M107" s="18"/>
      <c r="N107" s="14"/>
      <c r="O107" s="18"/>
      <c r="P107" s="16"/>
      <c r="Q107" s="16"/>
      <c r="R107" s="16"/>
      <c r="S107" s="16"/>
      <c r="T107" s="16"/>
      <c r="U107" s="14"/>
      <c r="V107" s="14"/>
      <c r="W107" s="14"/>
      <c r="X107" s="35"/>
      <c r="Y107" s="35"/>
      <c r="Z107" s="35"/>
      <c r="AA107" s="35"/>
      <c r="AB107" s="14"/>
      <c r="AC107" s="14"/>
      <c r="AD107" s="14"/>
      <c r="AE107" s="14"/>
      <c r="AF107" s="14"/>
      <c r="AG107" s="14"/>
      <c r="AH107" s="14"/>
      <c r="AI107" s="20"/>
      <c r="AJ107" s="20"/>
      <c r="AK107" s="20"/>
      <c r="AL107" s="14"/>
      <c r="AM107" s="18"/>
      <c r="AN107" s="18"/>
      <c r="AO107" s="18"/>
      <c r="AP107" s="22"/>
      <c r="AQ107" s="18"/>
      <c r="AR107" s="22"/>
      <c r="AS107" s="22"/>
      <c r="AT107" s="71"/>
    </row>
    <row r="108" spans="2:47" x14ac:dyDescent="0.2">
      <c r="B108" s="63"/>
      <c r="C108" s="14"/>
      <c r="D108" s="140"/>
      <c r="E108" s="14"/>
      <c r="F108" s="14"/>
      <c r="G108" s="14"/>
      <c r="H108" s="14"/>
      <c r="I108" s="14"/>
      <c r="J108" s="18"/>
      <c r="K108" s="20"/>
      <c r="L108" s="14"/>
      <c r="M108" s="18"/>
      <c r="N108" s="14"/>
      <c r="O108" s="18"/>
      <c r="P108" s="16"/>
      <c r="Q108" s="16"/>
      <c r="R108" s="16"/>
      <c r="S108" s="16"/>
      <c r="T108" s="16"/>
      <c r="U108" s="18"/>
      <c r="V108" s="18"/>
      <c r="W108" s="18"/>
      <c r="X108" s="35"/>
      <c r="Y108" s="35"/>
      <c r="Z108" s="35"/>
      <c r="AA108" s="35"/>
      <c r="AB108" s="14"/>
      <c r="AC108" s="14"/>
      <c r="AD108" s="14"/>
      <c r="AE108" s="14"/>
      <c r="AF108" s="14"/>
      <c r="AG108" s="14"/>
      <c r="AH108" s="14"/>
      <c r="AI108" s="20"/>
      <c r="AJ108" s="20"/>
      <c r="AK108" s="20"/>
      <c r="AL108" s="14"/>
      <c r="AM108" s="18"/>
      <c r="AN108" s="18"/>
      <c r="AO108" s="18"/>
      <c r="AP108" s="22"/>
      <c r="AQ108" s="18"/>
      <c r="AR108" s="22"/>
      <c r="AS108" s="18"/>
      <c r="AT108" s="71"/>
    </row>
    <row r="109" spans="2:47" x14ac:dyDescent="0.2">
      <c r="B109" s="63"/>
      <c r="C109" s="14"/>
      <c r="D109" s="140"/>
      <c r="E109" s="14"/>
      <c r="F109" s="14"/>
      <c r="G109" s="14"/>
      <c r="H109" s="14"/>
      <c r="I109" s="14"/>
      <c r="J109" s="18"/>
      <c r="K109" s="20"/>
      <c r="L109" s="14"/>
      <c r="M109" s="18"/>
      <c r="N109" s="14"/>
      <c r="O109" s="14"/>
      <c r="P109" s="16"/>
      <c r="Q109" s="16"/>
      <c r="R109" s="16"/>
      <c r="S109" s="16"/>
      <c r="T109" s="16"/>
      <c r="U109" s="14"/>
      <c r="V109" s="14"/>
      <c r="W109" s="14"/>
      <c r="X109" s="35"/>
      <c r="Y109" s="35"/>
      <c r="Z109" s="35"/>
      <c r="AA109" s="35"/>
      <c r="AB109" s="14"/>
      <c r="AC109" s="14"/>
      <c r="AD109" s="14"/>
      <c r="AE109" s="14"/>
      <c r="AF109" s="14"/>
      <c r="AG109" s="14"/>
      <c r="AH109" s="14"/>
      <c r="AI109" s="20"/>
      <c r="AJ109" s="20"/>
      <c r="AK109" s="20"/>
      <c r="AL109" s="14"/>
      <c r="AM109" s="18"/>
      <c r="AN109" s="18"/>
      <c r="AO109" s="18"/>
      <c r="AP109" s="22"/>
      <c r="AQ109" s="18"/>
      <c r="AR109" s="22"/>
      <c r="AS109" s="22"/>
      <c r="AT109" s="71"/>
    </row>
    <row r="110" spans="2:47" x14ac:dyDescent="0.2">
      <c r="B110" s="63"/>
      <c r="C110" s="14"/>
      <c r="D110" s="140"/>
      <c r="E110" s="14"/>
      <c r="F110" s="14"/>
      <c r="G110" s="14"/>
      <c r="H110" s="14"/>
      <c r="I110" s="14"/>
      <c r="J110" s="18"/>
      <c r="K110" s="20"/>
      <c r="L110" s="14"/>
      <c r="M110" s="18"/>
      <c r="N110" s="14"/>
      <c r="O110" s="14"/>
      <c r="P110" s="16"/>
      <c r="Q110" s="16"/>
      <c r="R110" s="16"/>
      <c r="S110" s="16"/>
      <c r="T110" s="16"/>
      <c r="U110" s="14"/>
      <c r="V110" s="14"/>
      <c r="W110" s="14"/>
      <c r="X110" s="35"/>
      <c r="Y110" s="35"/>
      <c r="Z110" s="35"/>
      <c r="AA110" s="35"/>
      <c r="AB110" s="14"/>
      <c r="AC110" s="14"/>
      <c r="AD110" s="14"/>
      <c r="AE110" s="14"/>
      <c r="AF110" s="14"/>
      <c r="AG110" s="14"/>
      <c r="AH110" s="14"/>
      <c r="AI110" s="20"/>
      <c r="AJ110" s="20"/>
      <c r="AK110" s="20"/>
      <c r="AL110" s="14"/>
      <c r="AM110" s="18"/>
      <c r="AN110" s="18"/>
      <c r="AO110" s="18"/>
      <c r="AP110" s="22"/>
      <c r="AQ110" s="18"/>
      <c r="AR110" s="22"/>
      <c r="AS110" s="22"/>
      <c r="AT110" s="71"/>
    </row>
    <row r="111" spans="2:47" s="107" customFormat="1" x14ac:dyDescent="0.2">
      <c r="B111" s="100"/>
      <c r="C111" s="102"/>
      <c r="D111" s="143"/>
      <c r="E111" s="102"/>
      <c r="F111" s="102"/>
      <c r="G111" s="102"/>
      <c r="H111" s="102"/>
      <c r="I111" s="102"/>
      <c r="J111" s="32"/>
      <c r="K111" s="84"/>
      <c r="L111" s="102"/>
      <c r="M111" s="32"/>
      <c r="N111" s="102"/>
      <c r="O111" s="32"/>
      <c r="P111" s="104"/>
      <c r="Q111" s="104"/>
      <c r="R111" s="104"/>
      <c r="S111" s="104"/>
      <c r="T111" s="104"/>
      <c r="U111" s="32"/>
      <c r="V111" s="32"/>
      <c r="W111" s="32"/>
      <c r="X111" s="84"/>
      <c r="Y111" s="84"/>
      <c r="Z111" s="84"/>
      <c r="AA111" s="84"/>
      <c r="AB111" s="102"/>
      <c r="AC111" s="102"/>
      <c r="AD111" s="102"/>
      <c r="AE111" s="102"/>
      <c r="AF111" s="102"/>
      <c r="AG111" s="102"/>
      <c r="AH111" s="102"/>
      <c r="AI111" s="84"/>
      <c r="AJ111" s="84"/>
      <c r="AK111" s="84"/>
      <c r="AL111" s="102"/>
      <c r="AM111" s="32"/>
      <c r="AN111" s="32"/>
      <c r="AO111" s="32"/>
      <c r="AP111" s="86"/>
      <c r="AQ111" s="32"/>
      <c r="AR111" s="86"/>
      <c r="AS111" s="32"/>
      <c r="AT111" s="105"/>
      <c r="AU111" s="106"/>
    </row>
    <row r="112" spans="2:47" x14ac:dyDescent="0.2">
      <c r="B112" s="63"/>
      <c r="C112" s="14"/>
      <c r="D112" s="140"/>
      <c r="E112" s="14"/>
      <c r="F112" s="14"/>
      <c r="G112" s="14"/>
      <c r="H112" s="14"/>
      <c r="I112" s="14"/>
      <c r="J112" s="18"/>
      <c r="K112" s="20"/>
      <c r="L112" s="14"/>
      <c r="M112" s="18"/>
      <c r="N112" s="14"/>
      <c r="O112" s="18"/>
      <c r="P112" s="16"/>
      <c r="Q112" s="16"/>
      <c r="R112" s="16"/>
      <c r="S112" s="16"/>
      <c r="T112" s="16"/>
      <c r="U112" s="18"/>
      <c r="V112" s="18"/>
      <c r="W112" s="18"/>
      <c r="X112" s="35"/>
      <c r="Y112" s="35"/>
      <c r="Z112" s="35"/>
      <c r="AA112" s="35"/>
      <c r="AB112" s="14"/>
      <c r="AC112" s="14"/>
      <c r="AD112" s="14"/>
      <c r="AE112" s="14"/>
      <c r="AF112" s="14"/>
      <c r="AG112" s="14"/>
      <c r="AH112" s="14"/>
      <c r="AI112" s="20"/>
      <c r="AJ112" s="20"/>
      <c r="AK112" s="20"/>
      <c r="AL112" s="14"/>
      <c r="AM112" s="18"/>
      <c r="AN112" s="18"/>
      <c r="AO112" s="18"/>
      <c r="AP112" s="22"/>
      <c r="AQ112" s="18"/>
      <c r="AR112" s="22"/>
      <c r="AS112" s="18"/>
      <c r="AT112" s="71"/>
    </row>
    <row r="113" spans="2:47" x14ac:dyDescent="0.2">
      <c r="B113" s="63"/>
      <c r="C113" s="14"/>
      <c r="D113" s="140"/>
      <c r="E113" s="14"/>
      <c r="F113" s="14"/>
      <c r="G113" s="14"/>
      <c r="H113" s="14"/>
      <c r="I113" s="14"/>
      <c r="J113" s="18"/>
      <c r="K113" s="20"/>
      <c r="L113" s="14"/>
      <c r="M113" s="18"/>
      <c r="N113" s="14"/>
      <c r="O113" s="14"/>
      <c r="P113" s="16"/>
      <c r="Q113" s="16"/>
      <c r="R113" s="16"/>
      <c r="S113" s="16"/>
      <c r="T113" s="16"/>
      <c r="U113" s="14"/>
      <c r="V113" s="14"/>
      <c r="W113" s="14"/>
      <c r="X113" s="35"/>
      <c r="Y113" s="35"/>
      <c r="Z113" s="35"/>
      <c r="AA113" s="35"/>
      <c r="AB113" s="14"/>
      <c r="AC113" s="14"/>
      <c r="AD113" s="14"/>
      <c r="AE113" s="14"/>
      <c r="AF113" s="14"/>
      <c r="AG113" s="14"/>
      <c r="AH113" s="14"/>
      <c r="AI113" s="20"/>
      <c r="AJ113" s="20"/>
      <c r="AK113" s="20"/>
      <c r="AL113" s="14"/>
      <c r="AM113" s="18"/>
      <c r="AN113" s="18"/>
      <c r="AO113" s="18"/>
      <c r="AP113" s="22"/>
      <c r="AQ113" s="18"/>
      <c r="AR113" s="22"/>
      <c r="AS113" s="22"/>
      <c r="AT113" s="71"/>
    </row>
    <row r="114" spans="2:47" x14ac:dyDescent="0.2">
      <c r="B114" s="63"/>
      <c r="C114" s="14"/>
      <c r="D114" s="140"/>
      <c r="E114" s="14"/>
      <c r="F114" s="14"/>
      <c r="G114" s="14"/>
      <c r="H114" s="14"/>
      <c r="I114" s="14"/>
      <c r="J114" s="18"/>
      <c r="K114" s="20"/>
      <c r="L114" s="14"/>
      <c r="M114" s="18"/>
      <c r="N114" s="14"/>
      <c r="O114" s="18"/>
      <c r="P114" s="16"/>
      <c r="Q114" s="16"/>
      <c r="R114" s="16"/>
      <c r="S114" s="16"/>
      <c r="T114" s="16"/>
      <c r="U114" s="16"/>
      <c r="V114" s="14"/>
      <c r="W114" s="14"/>
      <c r="X114" s="35"/>
      <c r="Y114" s="35"/>
      <c r="Z114" s="35"/>
      <c r="AA114" s="35"/>
      <c r="AB114" s="14"/>
      <c r="AC114" s="14"/>
      <c r="AD114" s="14"/>
      <c r="AE114" s="14"/>
      <c r="AF114" s="14"/>
      <c r="AG114" s="14"/>
      <c r="AH114" s="14"/>
      <c r="AI114" s="20"/>
      <c r="AJ114" s="20"/>
      <c r="AK114" s="20"/>
      <c r="AL114" s="14"/>
      <c r="AM114" s="18"/>
      <c r="AN114" s="18"/>
      <c r="AO114" s="18"/>
      <c r="AP114" s="22"/>
      <c r="AQ114" s="18"/>
      <c r="AR114" s="22"/>
      <c r="AS114" s="18"/>
      <c r="AT114" s="71"/>
    </row>
    <row r="115" spans="2:47" s="107" customFormat="1" x14ac:dyDescent="0.2">
      <c r="B115" s="100"/>
      <c r="C115" s="102"/>
      <c r="D115" s="143"/>
      <c r="E115" s="102"/>
      <c r="F115" s="102"/>
      <c r="G115" s="102"/>
      <c r="H115" s="102"/>
      <c r="I115" s="102"/>
      <c r="J115" s="32"/>
      <c r="K115" s="84"/>
      <c r="L115" s="102"/>
      <c r="M115" s="32"/>
      <c r="N115" s="102"/>
      <c r="O115" s="32"/>
      <c r="P115" s="108"/>
      <c r="Q115" s="108"/>
      <c r="R115" s="108"/>
      <c r="S115" s="104"/>
      <c r="T115" s="108"/>
      <c r="U115" s="32"/>
      <c r="V115" s="32"/>
      <c r="W115" s="32"/>
      <c r="X115" s="84"/>
      <c r="Y115" s="84"/>
      <c r="Z115" s="84"/>
      <c r="AA115" s="84"/>
      <c r="AB115" s="102"/>
      <c r="AC115" s="102"/>
      <c r="AD115" s="102"/>
      <c r="AE115" s="102"/>
      <c r="AF115" s="102"/>
      <c r="AG115" s="102"/>
      <c r="AH115" s="102"/>
      <c r="AI115" s="84"/>
      <c r="AJ115" s="84"/>
      <c r="AK115" s="84"/>
      <c r="AL115" s="102"/>
      <c r="AM115" s="32"/>
      <c r="AN115" s="32"/>
      <c r="AO115" s="32"/>
      <c r="AP115" s="86"/>
      <c r="AQ115" s="32"/>
      <c r="AR115" s="86"/>
      <c r="AS115" s="32"/>
      <c r="AT115" s="105"/>
      <c r="AU115" s="106"/>
    </row>
    <row r="116" spans="2:47" x14ac:dyDescent="0.2">
      <c r="B116" s="63"/>
      <c r="C116" s="14"/>
      <c r="D116" s="140"/>
      <c r="E116" s="14"/>
      <c r="F116" s="14"/>
      <c r="G116" s="14"/>
      <c r="H116" s="14"/>
      <c r="I116" s="14"/>
      <c r="J116" s="18"/>
      <c r="K116" s="20"/>
      <c r="L116" s="14"/>
      <c r="M116" s="18"/>
      <c r="N116" s="14"/>
      <c r="O116" s="18"/>
      <c r="P116" s="16"/>
      <c r="Q116" s="16"/>
      <c r="R116" s="16"/>
      <c r="S116" s="16"/>
      <c r="T116" s="16"/>
      <c r="U116" s="18"/>
      <c r="V116" s="18"/>
      <c r="W116" s="18"/>
      <c r="X116" s="35"/>
      <c r="Y116" s="35"/>
      <c r="Z116" s="35"/>
      <c r="AA116" s="35"/>
      <c r="AB116" s="14"/>
      <c r="AC116" s="14"/>
      <c r="AD116" s="14"/>
      <c r="AE116" s="14"/>
      <c r="AF116" s="14"/>
      <c r="AG116" s="14"/>
      <c r="AH116" s="14"/>
      <c r="AI116" s="20"/>
      <c r="AJ116" s="20"/>
      <c r="AK116" s="20"/>
      <c r="AL116" s="14"/>
      <c r="AM116" s="18"/>
      <c r="AN116" s="18"/>
      <c r="AO116" s="18"/>
      <c r="AP116" s="22"/>
      <c r="AQ116" s="18"/>
      <c r="AR116" s="22"/>
      <c r="AS116" s="18"/>
      <c r="AT116" s="71"/>
    </row>
    <row r="117" spans="2:47" x14ac:dyDescent="0.2">
      <c r="B117" s="63"/>
      <c r="C117" s="14"/>
      <c r="D117" s="140"/>
      <c r="E117" s="14"/>
      <c r="F117" s="14"/>
      <c r="G117" s="14"/>
      <c r="H117" s="14"/>
      <c r="I117" s="14"/>
      <c r="J117" s="18"/>
      <c r="K117" s="20"/>
      <c r="L117" s="14"/>
      <c r="M117" s="18"/>
      <c r="N117" s="14"/>
      <c r="O117" s="14"/>
      <c r="P117" s="16"/>
      <c r="Q117" s="16"/>
      <c r="R117" s="16"/>
      <c r="S117" s="16"/>
      <c r="T117" s="16"/>
      <c r="U117" s="14"/>
      <c r="V117" s="14"/>
      <c r="W117" s="14"/>
      <c r="X117" s="35"/>
      <c r="Y117" s="35"/>
      <c r="Z117" s="35"/>
      <c r="AA117" s="35"/>
      <c r="AB117" s="14"/>
      <c r="AC117" s="14"/>
      <c r="AD117" s="14"/>
      <c r="AE117" s="14"/>
      <c r="AF117" s="14"/>
      <c r="AG117" s="14"/>
      <c r="AH117" s="14"/>
      <c r="AI117" s="20"/>
      <c r="AJ117" s="20"/>
      <c r="AK117" s="20"/>
      <c r="AL117" s="14"/>
      <c r="AM117" s="18"/>
      <c r="AN117" s="18"/>
      <c r="AO117" s="18"/>
      <c r="AP117" s="22"/>
      <c r="AQ117" s="18"/>
      <c r="AR117" s="22"/>
      <c r="AS117" s="22"/>
      <c r="AT117" s="71"/>
    </row>
    <row r="118" spans="2:47" x14ac:dyDescent="0.2">
      <c r="B118" s="63"/>
      <c r="C118" s="14"/>
      <c r="D118" s="140"/>
      <c r="E118" s="14"/>
      <c r="F118" s="14"/>
      <c r="G118" s="14"/>
      <c r="H118" s="14"/>
      <c r="I118" s="14"/>
      <c r="J118" s="18"/>
      <c r="K118" s="20"/>
      <c r="L118" s="14"/>
      <c r="M118" s="18"/>
      <c r="N118" s="14"/>
      <c r="O118" s="14"/>
      <c r="P118" s="16"/>
      <c r="Q118" s="16"/>
      <c r="R118" s="16"/>
      <c r="S118" s="16"/>
      <c r="T118" s="16"/>
      <c r="U118" s="14"/>
      <c r="V118" s="14"/>
      <c r="W118" s="14"/>
      <c r="X118" s="35"/>
      <c r="Y118" s="35"/>
      <c r="Z118" s="35"/>
      <c r="AA118" s="35"/>
      <c r="AB118" s="14"/>
      <c r="AC118" s="14"/>
      <c r="AD118" s="14"/>
      <c r="AE118" s="14"/>
      <c r="AF118" s="14"/>
      <c r="AG118" s="14"/>
      <c r="AH118" s="14"/>
      <c r="AI118" s="20"/>
      <c r="AJ118" s="20"/>
      <c r="AK118" s="20"/>
      <c r="AL118" s="14"/>
      <c r="AM118" s="18"/>
      <c r="AN118" s="18"/>
      <c r="AO118" s="18"/>
      <c r="AP118" s="22"/>
      <c r="AQ118" s="18"/>
      <c r="AR118" s="22"/>
      <c r="AS118" s="22"/>
      <c r="AT118" s="71"/>
    </row>
    <row r="119" spans="2:47" x14ac:dyDescent="0.2">
      <c r="B119" s="63"/>
      <c r="C119" s="14"/>
      <c r="D119" s="140"/>
      <c r="E119" s="14"/>
      <c r="F119" s="14"/>
      <c r="G119" s="14"/>
      <c r="H119" s="14"/>
      <c r="I119" s="14"/>
      <c r="J119" s="18"/>
      <c r="K119" s="20"/>
      <c r="L119" s="14"/>
      <c r="M119" s="18"/>
      <c r="N119" s="14"/>
      <c r="O119" s="14"/>
      <c r="P119" s="16"/>
      <c r="Q119" s="16"/>
      <c r="R119" s="16"/>
      <c r="S119" s="16"/>
      <c r="T119" s="16"/>
      <c r="U119" s="18"/>
      <c r="V119" s="18"/>
      <c r="W119" s="18"/>
      <c r="X119" s="35"/>
      <c r="Y119" s="35"/>
      <c r="Z119" s="35"/>
      <c r="AA119" s="35"/>
      <c r="AB119" s="14"/>
      <c r="AC119" s="14"/>
      <c r="AD119" s="14"/>
      <c r="AE119" s="14"/>
      <c r="AF119" s="14"/>
      <c r="AG119" s="14"/>
      <c r="AH119" s="14"/>
      <c r="AI119" s="20"/>
      <c r="AJ119" s="20"/>
      <c r="AK119" s="20"/>
      <c r="AL119" s="14"/>
      <c r="AM119" s="18"/>
      <c r="AN119" s="18"/>
      <c r="AO119" s="18"/>
      <c r="AP119" s="22"/>
      <c r="AQ119" s="18"/>
      <c r="AR119" s="22"/>
      <c r="AS119" s="22"/>
      <c r="AT119" s="71"/>
    </row>
    <row r="120" spans="2:47" x14ac:dyDescent="0.2">
      <c r="B120" s="63"/>
      <c r="C120" s="14"/>
      <c r="D120" s="140"/>
      <c r="E120" s="14"/>
      <c r="F120" s="14"/>
      <c r="G120" s="14"/>
      <c r="H120" s="14"/>
      <c r="I120" s="14"/>
      <c r="J120" s="18"/>
      <c r="K120" s="20"/>
      <c r="L120" s="14"/>
      <c r="M120" s="18"/>
      <c r="N120" s="14"/>
      <c r="O120" s="14"/>
      <c r="P120" s="16"/>
      <c r="Q120" s="16"/>
      <c r="R120" s="16"/>
      <c r="S120" s="16"/>
      <c r="T120" s="16"/>
      <c r="U120" s="14"/>
      <c r="V120" s="14"/>
      <c r="W120" s="14"/>
      <c r="X120" s="35"/>
      <c r="Y120" s="35"/>
      <c r="Z120" s="35"/>
      <c r="AA120" s="35"/>
      <c r="AB120" s="14"/>
      <c r="AC120" s="14"/>
      <c r="AD120" s="14"/>
      <c r="AE120" s="14"/>
      <c r="AF120" s="14"/>
      <c r="AG120" s="14"/>
      <c r="AH120" s="14"/>
      <c r="AI120" s="20"/>
      <c r="AJ120" s="20"/>
      <c r="AK120" s="20"/>
      <c r="AL120" s="14"/>
      <c r="AM120" s="18"/>
      <c r="AN120" s="18"/>
      <c r="AO120" s="18"/>
      <c r="AP120" s="22"/>
      <c r="AQ120" s="18"/>
      <c r="AR120" s="22"/>
      <c r="AS120" s="22"/>
      <c r="AT120" s="71"/>
    </row>
    <row r="121" spans="2:47" x14ac:dyDescent="0.2">
      <c r="B121" s="63"/>
      <c r="C121" s="14"/>
      <c r="D121" s="140"/>
      <c r="E121" s="14"/>
      <c r="F121" s="14"/>
      <c r="G121" s="14"/>
      <c r="H121" s="14"/>
      <c r="I121" s="14"/>
      <c r="J121" s="18"/>
      <c r="K121" s="20"/>
      <c r="L121" s="14"/>
      <c r="M121" s="18"/>
      <c r="N121" s="14"/>
      <c r="O121" s="14"/>
      <c r="P121" s="16"/>
      <c r="Q121" s="16"/>
      <c r="R121" s="16"/>
      <c r="S121" s="16"/>
      <c r="T121" s="16"/>
      <c r="U121" s="14"/>
      <c r="V121" s="14"/>
      <c r="W121" s="14"/>
      <c r="X121" s="35"/>
      <c r="Y121" s="35"/>
      <c r="Z121" s="35"/>
      <c r="AA121" s="35"/>
      <c r="AB121" s="14"/>
      <c r="AC121" s="14"/>
      <c r="AD121" s="14"/>
      <c r="AE121" s="14"/>
      <c r="AF121" s="14"/>
      <c r="AG121" s="14"/>
      <c r="AH121" s="14"/>
      <c r="AI121" s="20"/>
      <c r="AJ121" s="20"/>
      <c r="AK121" s="20"/>
      <c r="AL121" s="14"/>
      <c r="AM121" s="18"/>
      <c r="AN121" s="18"/>
      <c r="AO121" s="18"/>
      <c r="AP121" s="22"/>
      <c r="AQ121" s="18"/>
      <c r="AR121" s="22"/>
      <c r="AS121" s="22"/>
      <c r="AT121" s="71"/>
    </row>
    <row r="122" spans="2:47" x14ac:dyDescent="0.2">
      <c r="B122" s="63"/>
      <c r="C122" s="14"/>
      <c r="D122" s="140"/>
      <c r="E122" s="14"/>
      <c r="F122" s="14"/>
      <c r="G122" s="14"/>
      <c r="H122" s="14"/>
      <c r="I122" s="14"/>
      <c r="J122" s="18"/>
      <c r="K122" s="20"/>
      <c r="L122" s="14"/>
      <c r="M122" s="18"/>
      <c r="N122" s="14"/>
      <c r="O122" s="18"/>
      <c r="P122" s="16"/>
      <c r="Q122" s="16"/>
      <c r="R122" s="16"/>
      <c r="S122" s="16"/>
      <c r="T122" s="16"/>
      <c r="U122" s="14"/>
      <c r="V122" s="14"/>
      <c r="W122" s="14"/>
      <c r="X122" s="35"/>
      <c r="Y122" s="35"/>
      <c r="Z122" s="35"/>
      <c r="AA122" s="35"/>
      <c r="AB122" s="14"/>
      <c r="AC122" s="14"/>
      <c r="AD122" s="14"/>
      <c r="AE122" s="14"/>
      <c r="AF122" s="14"/>
      <c r="AG122" s="14"/>
      <c r="AH122" s="14"/>
      <c r="AI122" s="20"/>
      <c r="AJ122" s="20"/>
      <c r="AK122" s="20"/>
      <c r="AL122" s="14"/>
      <c r="AM122" s="18"/>
      <c r="AN122" s="18"/>
      <c r="AO122" s="18"/>
      <c r="AP122" s="22"/>
      <c r="AQ122" s="18"/>
      <c r="AR122" s="22"/>
      <c r="AS122" s="18"/>
      <c r="AT122" s="71"/>
      <c r="AU122" s="78" t="s">
        <v>1120</v>
      </c>
    </row>
    <row r="123" spans="2:47" x14ac:dyDescent="0.2">
      <c r="B123" s="63"/>
      <c r="C123" s="14"/>
      <c r="D123" s="140"/>
      <c r="E123" s="14"/>
      <c r="F123" s="14"/>
      <c r="G123" s="14"/>
      <c r="H123" s="14"/>
      <c r="I123" s="14"/>
      <c r="J123" s="18"/>
      <c r="K123" s="20"/>
      <c r="L123" s="14"/>
      <c r="M123" s="18"/>
      <c r="N123" s="14"/>
      <c r="O123" s="18"/>
      <c r="P123" s="16"/>
      <c r="Q123" s="16"/>
      <c r="R123" s="16"/>
      <c r="S123" s="16"/>
      <c r="T123" s="16"/>
      <c r="U123" s="14"/>
      <c r="V123" s="14"/>
      <c r="W123" s="14"/>
      <c r="X123" s="35"/>
      <c r="Y123" s="35"/>
      <c r="Z123" s="35"/>
      <c r="AA123" s="35"/>
      <c r="AB123" s="14"/>
      <c r="AC123" s="14"/>
      <c r="AD123" s="14"/>
      <c r="AE123" s="14"/>
      <c r="AF123" s="14"/>
      <c r="AG123" s="14"/>
      <c r="AH123" s="14"/>
      <c r="AI123" s="20"/>
      <c r="AJ123" s="20"/>
      <c r="AK123" s="20"/>
      <c r="AL123" s="14"/>
      <c r="AM123" s="18"/>
      <c r="AN123" s="18"/>
      <c r="AO123" s="18"/>
      <c r="AP123" s="22"/>
      <c r="AQ123" s="18"/>
      <c r="AR123" s="22"/>
      <c r="AS123" s="18"/>
      <c r="AT123" s="71"/>
      <c r="AU123" s="78" t="s">
        <v>1120</v>
      </c>
    </row>
    <row r="124" spans="2:47" x14ac:dyDescent="0.2">
      <c r="B124" s="63"/>
      <c r="C124" s="14"/>
      <c r="D124" s="140"/>
      <c r="E124" s="14"/>
      <c r="F124" s="14"/>
      <c r="G124" s="14"/>
      <c r="H124" s="14"/>
      <c r="I124" s="14"/>
      <c r="J124" s="18"/>
      <c r="K124" s="20"/>
      <c r="L124" s="14"/>
      <c r="M124" s="18"/>
      <c r="N124" s="14"/>
      <c r="O124" s="18"/>
      <c r="P124" s="16"/>
      <c r="Q124" s="16"/>
      <c r="R124" s="16"/>
      <c r="S124" s="16"/>
      <c r="T124" s="16"/>
      <c r="U124" s="14"/>
      <c r="V124" s="14"/>
      <c r="W124" s="14"/>
      <c r="X124" s="35"/>
      <c r="Y124" s="35"/>
      <c r="Z124" s="35"/>
      <c r="AA124" s="35"/>
      <c r="AB124" s="14"/>
      <c r="AC124" s="14"/>
      <c r="AD124" s="14"/>
      <c r="AE124" s="14"/>
      <c r="AF124" s="14"/>
      <c r="AG124" s="14"/>
      <c r="AH124" s="14"/>
      <c r="AI124" s="20"/>
      <c r="AJ124" s="20"/>
      <c r="AK124" s="20"/>
      <c r="AL124" s="14"/>
      <c r="AM124" s="18"/>
      <c r="AN124" s="18"/>
      <c r="AO124" s="18"/>
      <c r="AP124" s="22"/>
      <c r="AQ124" s="18"/>
      <c r="AR124" s="22"/>
      <c r="AS124" s="18"/>
      <c r="AT124" s="71"/>
    </row>
    <row r="125" spans="2:47" x14ac:dyDescent="0.2">
      <c r="B125" s="63"/>
      <c r="C125" s="14"/>
      <c r="D125" s="140"/>
      <c r="E125" s="14"/>
      <c r="F125" s="14"/>
      <c r="G125" s="14"/>
      <c r="H125" s="14"/>
      <c r="I125" s="14"/>
      <c r="J125" s="18"/>
      <c r="K125" s="20"/>
      <c r="L125" s="14"/>
      <c r="M125" s="18"/>
      <c r="N125" s="14"/>
      <c r="O125" s="18"/>
      <c r="P125" s="16"/>
      <c r="Q125" s="16"/>
      <c r="R125" s="16"/>
      <c r="S125" s="16"/>
      <c r="T125" s="16"/>
      <c r="U125" s="14"/>
      <c r="V125" s="14"/>
      <c r="W125" s="14"/>
      <c r="X125" s="35"/>
      <c r="Y125" s="35"/>
      <c r="Z125" s="35"/>
      <c r="AA125" s="35"/>
      <c r="AB125" s="14"/>
      <c r="AC125" s="14"/>
      <c r="AD125" s="14"/>
      <c r="AE125" s="14"/>
      <c r="AF125" s="14"/>
      <c r="AG125" s="14"/>
      <c r="AH125" s="14"/>
      <c r="AI125" s="20"/>
      <c r="AJ125" s="20"/>
      <c r="AK125" s="20"/>
      <c r="AL125" s="14"/>
      <c r="AM125" s="18"/>
      <c r="AN125" s="18"/>
      <c r="AO125" s="18"/>
      <c r="AP125" s="22"/>
      <c r="AQ125" s="18"/>
      <c r="AR125" s="22"/>
      <c r="AS125" s="22"/>
      <c r="AT125" s="71"/>
    </row>
    <row r="126" spans="2:47" x14ac:dyDescent="0.2">
      <c r="B126" s="63"/>
      <c r="C126" s="14"/>
      <c r="D126" s="140"/>
      <c r="E126" s="14"/>
      <c r="F126" s="14"/>
      <c r="G126" s="14"/>
      <c r="H126" s="14"/>
      <c r="I126" s="14"/>
      <c r="J126" s="18"/>
      <c r="K126" s="20"/>
      <c r="L126" s="14"/>
      <c r="M126" s="18"/>
      <c r="N126" s="14"/>
      <c r="O126" s="14"/>
      <c r="P126" s="16"/>
      <c r="Q126" s="16"/>
      <c r="R126" s="16"/>
      <c r="S126" s="16"/>
      <c r="T126" s="16"/>
      <c r="U126" s="14"/>
      <c r="V126" s="14"/>
      <c r="W126" s="14"/>
      <c r="X126" s="35"/>
      <c r="Y126" s="35"/>
      <c r="Z126" s="35"/>
      <c r="AA126" s="35"/>
      <c r="AB126" s="14"/>
      <c r="AC126" s="14"/>
      <c r="AD126" s="14"/>
      <c r="AE126" s="14"/>
      <c r="AF126" s="14"/>
      <c r="AG126" s="14"/>
      <c r="AH126" s="14"/>
      <c r="AI126" s="20"/>
      <c r="AJ126" s="20"/>
      <c r="AK126" s="20"/>
      <c r="AL126" s="14"/>
      <c r="AM126" s="18"/>
      <c r="AN126" s="18"/>
      <c r="AO126" s="18"/>
      <c r="AP126" s="22"/>
      <c r="AQ126" s="18"/>
      <c r="AR126" s="22"/>
      <c r="AS126" s="22"/>
      <c r="AT126" s="71"/>
    </row>
    <row r="127" spans="2:47" x14ac:dyDescent="0.2">
      <c r="B127" s="63"/>
      <c r="C127" s="14"/>
      <c r="D127" s="140"/>
      <c r="E127" s="14"/>
      <c r="F127" s="14"/>
      <c r="G127" s="14"/>
      <c r="H127" s="14"/>
      <c r="I127" s="14"/>
      <c r="J127" s="18"/>
      <c r="K127" s="20"/>
      <c r="L127" s="14"/>
      <c r="M127" s="18"/>
      <c r="N127" s="14"/>
      <c r="O127" s="14"/>
      <c r="P127" s="16"/>
      <c r="Q127" s="16"/>
      <c r="R127" s="16"/>
      <c r="S127" s="16"/>
      <c r="T127" s="16"/>
      <c r="U127" s="14"/>
      <c r="V127" s="14"/>
      <c r="W127" s="14"/>
      <c r="X127" s="35"/>
      <c r="Y127" s="35"/>
      <c r="Z127" s="35"/>
      <c r="AA127" s="35"/>
      <c r="AB127" s="14"/>
      <c r="AC127" s="14"/>
      <c r="AD127" s="14"/>
      <c r="AE127" s="14"/>
      <c r="AF127" s="14"/>
      <c r="AG127" s="14"/>
      <c r="AH127" s="14"/>
      <c r="AI127" s="20"/>
      <c r="AJ127" s="20"/>
      <c r="AK127" s="20"/>
      <c r="AL127" s="14"/>
      <c r="AM127" s="18"/>
      <c r="AN127" s="18"/>
      <c r="AO127" s="18"/>
      <c r="AP127" s="22"/>
      <c r="AQ127" s="18"/>
      <c r="AR127" s="22"/>
      <c r="AS127" s="22"/>
      <c r="AT127" s="71"/>
    </row>
    <row r="128" spans="2:47" x14ac:dyDescent="0.2">
      <c r="B128" s="63"/>
      <c r="C128" s="14"/>
      <c r="D128" s="140"/>
      <c r="E128" s="14"/>
      <c r="F128" s="14"/>
      <c r="G128" s="14"/>
      <c r="H128" s="14"/>
      <c r="I128" s="14"/>
      <c r="J128" s="18"/>
      <c r="K128" s="20"/>
      <c r="L128" s="14"/>
      <c r="M128" s="18"/>
      <c r="N128" s="14"/>
      <c r="O128" s="14"/>
      <c r="P128" s="37"/>
      <c r="Q128" s="37"/>
      <c r="R128" s="37"/>
      <c r="S128" s="37"/>
      <c r="T128" s="37"/>
      <c r="U128" s="18"/>
      <c r="V128" s="18"/>
      <c r="W128" s="18"/>
      <c r="X128" s="35"/>
      <c r="Y128" s="35"/>
      <c r="Z128" s="35"/>
      <c r="AA128" s="35"/>
      <c r="AB128" s="14"/>
      <c r="AC128" s="14"/>
      <c r="AD128" s="14"/>
      <c r="AE128" s="14"/>
      <c r="AF128" s="14"/>
      <c r="AG128" s="14"/>
      <c r="AH128" s="14"/>
      <c r="AI128" s="20"/>
      <c r="AJ128" s="20"/>
      <c r="AK128" s="20"/>
      <c r="AL128" s="18"/>
      <c r="AM128" s="18"/>
      <c r="AN128" s="18"/>
      <c r="AO128" s="18"/>
      <c r="AP128" s="22"/>
      <c r="AQ128" s="18"/>
      <c r="AR128" s="22"/>
      <c r="AS128" s="22"/>
      <c r="AT128" s="71"/>
    </row>
    <row r="129" spans="2:47" x14ac:dyDescent="0.2">
      <c r="B129" s="63"/>
      <c r="C129" s="14"/>
      <c r="D129" s="140"/>
      <c r="E129" s="14"/>
      <c r="F129" s="14"/>
      <c r="G129" s="14"/>
      <c r="H129" s="14"/>
      <c r="I129" s="14"/>
      <c r="J129" s="18"/>
      <c r="K129" s="20"/>
      <c r="L129" s="14"/>
      <c r="M129" s="18"/>
      <c r="N129" s="14"/>
      <c r="O129" s="14"/>
      <c r="P129" s="16"/>
      <c r="Q129" s="16"/>
      <c r="R129" s="16"/>
      <c r="S129" s="16"/>
      <c r="T129" s="16"/>
      <c r="U129" s="14"/>
      <c r="V129" s="14"/>
      <c r="W129" s="14"/>
      <c r="X129" s="35"/>
      <c r="Y129" s="35"/>
      <c r="Z129" s="35"/>
      <c r="AA129" s="35"/>
      <c r="AB129" s="14"/>
      <c r="AC129" s="14"/>
      <c r="AD129" s="14"/>
      <c r="AE129" s="14"/>
      <c r="AF129" s="14"/>
      <c r="AG129" s="14"/>
      <c r="AH129" s="14"/>
      <c r="AI129" s="20"/>
      <c r="AJ129" s="20"/>
      <c r="AK129" s="20"/>
      <c r="AL129" s="14"/>
      <c r="AM129" s="18"/>
      <c r="AN129" s="18"/>
      <c r="AO129" s="18"/>
      <c r="AP129" s="22"/>
      <c r="AQ129" s="18"/>
      <c r="AR129" s="22"/>
      <c r="AS129" s="22"/>
      <c r="AT129" s="71"/>
    </row>
    <row r="130" spans="2:47" x14ac:dyDescent="0.2">
      <c r="B130" s="63"/>
      <c r="C130" s="14"/>
      <c r="D130" s="140"/>
      <c r="E130" s="14"/>
      <c r="F130" s="14"/>
      <c r="G130" s="14"/>
      <c r="H130" s="14"/>
      <c r="I130" s="14"/>
      <c r="J130" s="18"/>
      <c r="K130" s="20"/>
      <c r="L130" s="14"/>
      <c r="M130" s="18"/>
      <c r="N130" s="14"/>
      <c r="O130" s="14"/>
      <c r="P130" s="16"/>
      <c r="Q130" s="16"/>
      <c r="R130" s="16"/>
      <c r="S130" s="16"/>
      <c r="T130" s="16"/>
      <c r="U130" s="14"/>
      <c r="V130" s="14"/>
      <c r="W130" s="14"/>
      <c r="X130" s="35"/>
      <c r="Y130" s="35"/>
      <c r="Z130" s="35"/>
      <c r="AA130" s="35"/>
      <c r="AB130" s="14"/>
      <c r="AC130" s="14"/>
      <c r="AD130" s="14"/>
      <c r="AE130" s="14"/>
      <c r="AF130" s="14"/>
      <c r="AG130" s="14"/>
      <c r="AH130" s="14"/>
      <c r="AI130" s="20"/>
      <c r="AJ130" s="20"/>
      <c r="AK130" s="20"/>
      <c r="AL130" s="14"/>
      <c r="AM130" s="18"/>
      <c r="AN130" s="18"/>
      <c r="AO130" s="18"/>
      <c r="AP130" s="22"/>
      <c r="AQ130" s="18"/>
      <c r="AR130" s="22"/>
      <c r="AS130" s="22"/>
      <c r="AT130" s="71"/>
    </row>
    <row r="131" spans="2:47" x14ac:dyDescent="0.2">
      <c r="B131" s="63"/>
      <c r="C131" s="14"/>
      <c r="D131" s="140"/>
      <c r="E131" s="14"/>
      <c r="F131" s="14"/>
      <c r="G131" s="14"/>
      <c r="H131" s="14"/>
      <c r="I131" s="14"/>
      <c r="J131" s="18"/>
      <c r="K131" s="20"/>
      <c r="L131" s="14"/>
      <c r="M131" s="18"/>
      <c r="N131" s="14"/>
      <c r="O131" s="14"/>
      <c r="P131" s="16"/>
      <c r="Q131" s="16"/>
      <c r="R131" s="16"/>
      <c r="S131" s="16"/>
      <c r="T131" s="16"/>
      <c r="U131" s="14"/>
      <c r="V131" s="14"/>
      <c r="W131" s="14"/>
      <c r="X131" s="35"/>
      <c r="Y131" s="35"/>
      <c r="Z131" s="35"/>
      <c r="AA131" s="35"/>
      <c r="AB131" s="14"/>
      <c r="AC131" s="14"/>
      <c r="AD131" s="14"/>
      <c r="AE131" s="14"/>
      <c r="AF131" s="14"/>
      <c r="AG131" s="14"/>
      <c r="AH131" s="14"/>
      <c r="AI131" s="20"/>
      <c r="AJ131" s="20"/>
      <c r="AK131" s="20"/>
      <c r="AL131" s="14"/>
      <c r="AM131" s="18"/>
      <c r="AN131" s="18"/>
      <c r="AO131" s="18"/>
      <c r="AP131" s="22"/>
      <c r="AQ131" s="18"/>
      <c r="AR131" s="22"/>
      <c r="AS131" s="22"/>
      <c r="AT131" s="71"/>
    </row>
    <row r="132" spans="2:47" x14ac:dyDescent="0.2">
      <c r="B132" s="63"/>
      <c r="C132" s="14"/>
      <c r="D132" s="140"/>
      <c r="E132" s="14"/>
      <c r="F132" s="14"/>
      <c r="G132" s="14"/>
      <c r="H132" s="14"/>
      <c r="I132" s="14"/>
      <c r="J132" s="18"/>
      <c r="K132" s="20"/>
      <c r="L132" s="14"/>
      <c r="M132" s="18"/>
      <c r="N132" s="14"/>
      <c r="O132" s="14"/>
      <c r="P132" s="16"/>
      <c r="Q132" s="16"/>
      <c r="R132" s="16"/>
      <c r="S132" s="16"/>
      <c r="T132" s="16"/>
      <c r="U132" s="14"/>
      <c r="V132" s="14"/>
      <c r="W132" s="14"/>
      <c r="X132" s="35"/>
      <c r="Y132" s="35"/>
      <c r="Z132" s="35"/>
      <c r="AA132" s="35"/>
      <c r="AB132" s="14"/>
      <c r="AC132" s="14"/>
      <c r="AD132" s="14"/>
      <c r="AE132" s="14"/>
      <c r="AF132" s="14"/>
      <c r="AG132" s="14"/>
      <c r="AH132" s="14"/>
      <c r="AI132" s="20"/>
      <c r="AJ132" s="20"/>
      <c r="AK132" s="20"/>
      <c r="AL132" s="14"/>
      <c r="AM132" s="18"/>
      <c r="AN132" s="18"/>
      <c r="AO132" s="18"/>
      <c r="AP132" s="22"/>
      <c r="AQ132" s="18"/>
      <c r="AR132" s="22"/>
      <c r="AS132" s="22"/>
      <c r="AT132" s="71"/>
    </row>
    <row r="133" spans="2:47" s="107" customFormat="1" ht="95.25" customHeight="1" x14ac:dyDescent="0.2">
      <c r="B133" s="100"/>
      <c r="C133" s="102"/>
      <c r="D133" s="143"/>
      <c r="E133" s="102"/>
      <c r="F133" s="102"/>
      <c r="G133" s="102"/>
      <c r="H133" s="109"/>
      <c r="I133" s="109"/>
      <c r="J133" s="32"/>
      <c r="K133" s="84"/>
      <c r="L133" s="102"/>
      <c r="M133" s="32"/>
      <c r="N133" s="102"/>
      <c r="O133" s="32"/>
      <c r="P133" s="104"/>
      <c r="Q133" s="104"/>
      <c r="R133" s="104"/>
      <c r="S133" s="104"/>
      <c r="T133" s="104"/>
      <c r="U133" s="102"/>
      <c r="V133" s="102"/>
      <c r="W133" s="102"/>
      <c r="X133" s="84"/>
      <c r="Y133" s="84"/>
      <c r="Z133" s="84"/>
      <c r="AA133" s="84"/>
      <c r="AB133" s="102"/>
      <c r="AC133" s="102"/>
      <c r="AD133" s="102"/>
      <c r="AE133" s="102"/>
      <c r="AF133" s="102"/>
      <c r="AG133" s="102"/>
      <c r="AH133" s="102"/>
      <c r="AI133" s="84"/>
      <c r="AJ133" s="84"/>
      <c r="AK133" s="84"/>
      <c r="AL133" s="102"/>
      <c r="AM133" s="32"/>
      <c r="AN133" s="32"/>
      <c r="AO133" s="32"/>
      <c r="AP133" s="86"/>
      <c r="AQ133" s="32"/>
      <c r="AR133" s="86"/>
      <c r="AS133" s="32"/>
      <c r="AT133" s="105"/>
      <c r="AU133" s="106"/>
    </row>
    <row r="134" spans="2:47" x14ac:dyDescent="0.2">
      <c r="B134" s="63"/>
      <c r="C134" s="14"/>
      <c r="D134" s="140"/>
      <c r="E134" s="14"/>
      <c r="F134" s="14"/>
      <c r="G134" s="14"/>
      <c r="H134" s="14"/>
      <c r="I134" s="14"/>
      <c r="J134" s="18"/>
      <c r="K134" s="20"/>
      <c r="L134" s="14"/>
      <c r="M134" s="18"/>
      <c r="N134" s="14"/>
      <c r="O134" s="14"/>
      <c r="P134" s="16"/>
      <c r="Q134" s="16"/>
      <c r="R134" s="16"/>
      <c r="S134" s="16"/>
      <c r="T134" s="16"/>
      <c r="U134" s="14"/>
      <c r="V134" s="14"/>
      <c r="W134" s="14"/>
      <c r="X134" s="35"/>
      <c r="Y134" s="35"/>
      <c r="Z134" s="35"/>
      <c r="AA134" s="35"/>
      <c r="AB134" s="14"/>
      <c r="AC134" s="14"/>
      <c r="AD134" s="14"/>
      <c r="AE134" s="14"/>
      <c r="AF134" s="14"/>
      <c r="AG134" s="14"/>
      <c r="AH134" s="14"/>
      <c r="AI134" s="20"/>
      <c r="AJ134" s="20"/>
      <c r="AK134" s="20"/>
      <c r="AL134" s="14"/>
      <c r="AM134" s="18"/>
      <c r="AN134" s="18"/>
      <c r="AO134" s="18"/>
      <c r="AP134" s="22"/>
      <c r="AQ134" s="18"/>
      <c r="AR134" s="22"/>
      <c r="AS134" s="22"/>
      <c r="AT134" s="71"/>
    </row>
    <row r="135" spans="2:47" x14ac:dyDescent="0.2">
      <c r="B135" s="63"/>
      <c r="C135" s="14"/>
      <c r="D135" s="140"/>
      <c r="E135" s="14"/>
      <c r="F135" s="14"/>
      <c r="G135" s="14"/>
      <c r="H135" s="14"/>
      <c r="I135" s="14"/>
      <c r="J135" s="18"/>
      <c r="K135" s="20"/>
      <c r="L135" s="14"/>
      <c r="M135" s="18"/>
      <c r="N135" s="14"/>
      <c r="O135" s="18"/>
      <c r="P135" s="16"/>
      <c r="Q135" s="16"/>
      <c r="R135" s="16"/>
      <c r="S135" s="16"/>
      <c r="T135" s="16"/>
      <c r="U135" s="14"/>
      <c r="V135" s="14"/>
      <c r="W135" s="14"/>
      <c r="X135" s="35"/>
      <c r="Y135" s="35"/>
      <c r="Z135" s="35"/>
      <c r="AA135" s="35"/>
      <c r="AB135" s="14"/>
      <c r="AC135" s="14"/>
      <c r="AD135" s="14"/>
      <c r="AE135" s="14"/>
      <c r="AF135" s="14"/>
      <c r="AG135" s="14"/>
      <c r="AH135" s="14"/>
      <c r="AI135" s="20"/>
      <c r="AJ135" s="20"/>
      <c r="AK135" s="20"/>
      <c r="AL135" s="14"/>
      <c r="AM135" s="18"/>
      <c r="AN135" s="18"/>
      <c r="AO135" s="18"/>
      <c r="AP135" s="22"/>
      <c r="AQ135" s="18"/>
      <c r="AR135" s="22"/>
      <c r="AS135" s="18"/>
      <c r="AT135" s="71"/>
    </row>
    <row r="136" spans="2:47" x14ac:dyDescent="0.2">
      <c r="B136" s="63"/>
      <c r="C136" s="14"/>
      <c r="D136" s="140"/>
      <c r="E136" s="14"/>
      <c r="F136" s="14"/>
      <c r="G136" s="14"/>
      <c r="H136" s="29"/>
      <c r="I136" s="29"/>
      <c r="J136" s="18"/>
      <c r="K136" s="20"/>
      <c r="L136" s="14"/>
      <c r="M136" s="18"/>
      <c r="N136" s="14"/>
      <c r="O136" s="14"/>
      <c r="P136" s="16"/>
      <c r="Q136" s="16"/>
      <c r="R136" s="16"/>
      <c r="S136" s="16"/>
      <c r="T136" s="16"/>
      <c r="U136" s="14"/>
      <c r="V136" s="14"/>
      <c r="W136" s="14"/>
      <c r="X136" s="35"/>
      <c r="Y136" s="35"/>
      <c r="Z136" s="35"/>
      <c r="AA136" s="35"/>
      <c r="AB136" s="14"/>
      <c r="AC136" s="14"/>
      <c r="AD136" s="14"/>
      <c r="AE136" s="14"/>
      <c r="AF136" s="14"/>
      <c r="AG136" s="14"/>
      <c r="AH136" s="14"/>
      <c r="AI136" s="20"/>
      <c r="AJ136" s="35"/>
      <c r="AK136" s="20"/>
      <c r="AL136" s="14"/>
      <c r="AM136" s="18"/>
      <c r="AN136" s="18"/>
      <c r="AO136" s="18"/>
      <c r="AP136" s="22"/>
      <c r="AQ136" s="18"/>
      <c r="AR136" s="22"/>
      <c r="AS136" s="22"/>
      <c r="AT136" s="71"/>
    </row>
    <row r="137" spans="2:47" x14ac:dyDescent="0.2">
      <c r="B137" s="63"/>
      <c r="C137" s="14"/>
      <c r="D137" s="140"/>
      <c r="E137" s="14"/>
      <c r="F137" s="14"/>
      <c r="G137" s="14"/>
      <c r="H137" s="14"/>
      <c r="I137" s="14"/>
      <c r="J137" s="18"/>
      <c r="K137" s="20"/>
      <c r="L137" s="14"/>
      <c r="M137" s="18"/>
      <c r="N137" s="14"/>
      <c r="O137" s="14"/>
      <c r="P137" s="16"/>
      <c r="Q137" s="16"/>
      <c r="R137" s="16"/>
      <c r="S137" s="16"/>
      <c r="T137" s="16"/>
      <c r="U137" s="14"/>
      <c r="V137" s="14"/>
      <c r="W137" s="14"/>
      <c r="X137" s="35"/>
      <c r="Y137" s="35"/>
      <c r="Z137" s="35"/>
      <c r="AA137" s="35"/>
      <c r="AB137" s="14"/>
      <c r="AC137" s="14"/>
      <c r="AD137" s="14"/>
      <c r="AE137" s="14"/>
      <c r="AF137" s="14"/>
      <c r="AG137" s="14"/>
      <c r="AH137" s="14"/>
      <c r="AI137" s="20"/>
      <c r="AJ137" s="20"/>
      <c r="AK137" s="20"/>
      <c r="AL137" s="14"/>
      <c r="AM137" s="18"/>
      <c r="AN137" s="18"/>
      <c r="AO137" s="18"/>
      <c r="AP137" s="22"/>
      <c r="AQ137" s="18"/>
      <c r="AR137" s="22"/>
      <c r="AS137" s="22"/>
      <c r="AT137" s="71"/>
      <c r="AU137" s="78" t="s">
        <v>1120</v>
      </c>
    </row>
    <row r="138" spans="2:47" x14ac:dyDescent="0.2">
      <c r="B138" s="63"/>
      <c r="C138" s="14"/>
      <c r="D138" s="140"/>
      <c r="E138" s="14"/>
      <c r="F138" s="14"/>
      <c r="G138" s="14"/>
      <c r="H138" s="14"/>
      <c r="I138" s="14"/>
      <c r="J138" s="18"/>
      <c r="K138" s="20"/>
      <c r="L138" s="14"/>
      <c r="M138" s="18"/>
      <c r="N138" s="14"/>
      <c r="O138" s="14"/>
      <c r="P138" s="16"/>
      <c r="Q138" s="16"/>
      <c r="R138" s="16"/>
      <c r="S138" s="16"/>
      <c r="T138" s="16"/>
      <c r="U138" s="14"/>
      <c r="V138" s="14"/>
      <c r="W138" s="14"/>
      <c r="X138" s="35"/>
      <c r="Y138" s="35"/>
      <c r="Z138" s="35"/>
      <c r="AA138" s="35"/>
      <c r="AB138" s="14"/>
      <c r="AC138" s="14"/>
      <c r="AD138" s="14"/>
      <c r="AE138" s="14"/>
      <c r="AF138" s="14"/>
      <c r="AG138" s="14"/>
      <c r="AH138" s="14"/>
      <c r="AI138" s="20"/>
      <c r="AJ138" s="20"/>
      <c r="AK138" s="20"/>
      <c r="AL138" s="14"/>
      <c r="AM138" s="18"/>
      <c r="AN138" s="18"/>
      <c r="AO138" s="18"/>
      <c r="AP138" s="22"/>
      <c r="AQ138" s="18"/>
      <c r="AR138" s="22"/>
      <c r="AS138" s="22"/>
      <c r="AT138" s="71"/>
    </row>
    <row r="139" spans="2:47" x14ac:dyDescent="0.2">
      <c r="B139" s="63"/>
      <c r="C139" s="14"/>
      <c r="D139" s="140"/>
      <c r="E139" s="14"/>
      <c r="F139" s="14"/>
      <c r="G139" s="14"/>
      <c r="H139" s="29"/>
      <c r="I139" s="29"/>
      <c r="J139" s="18"/>
      <c r="K139" s="20"/>
      <c r="L139" s="14"/>
      <c r="M139" s="18"/>
      <c r="N139" s="14"/>
      <c r="O139" s="14"/>
      <c r="P139" s="16"/>
      <c r="Q139" s="16"/>
      <c r="R139" s="16"/>
      <c r="S139" s="16"/>
      <c r="T139" s="16"/>
      <c r="U139" s="14"/>
      <c r="V139" s="14"/>
      <c r="W139" s="14"/>
      <c r="X139" s="35"/>
      <c r="Y139" s="35"/>
      <c r="Z139" s="35"/>
      <c r="AA139" s="35"/>
      <c r="AB139" s="14"/>
      <c r="AC139" s="14"/>
      <c r="AD139" s="14"/>
      <c r="AE139" s="14"/>
      <c r="AF139" s="14"/>
      <c r="AG139" s="14"/>
      <c r="AH139" s="14"/>
      <c r="AI139" s="20"/>
      <c r="AJ139" s="20"/>
      <c r="AK139" s="20"/>
      <c r="AL139" s="14"/>
      <c r="AM139" s="18"/>
      <c r="AN139" s="18"/>
      <c r="AO139" s="18"/>
      <c r="AP139" s="22"/>
      <c r="AQ139" s="18"/>
      <c r="AR139" s="22"/>
      <c r="AS139" s="22"/>
      <c r="AT139" s="71"/>
    </row>
    <row r="140" spans="2:47" x14ac:dyDescent="0.2">
      <c r="B140" s="63"/>
      <c r="C140" s="14"/>
      <c r="D140" s="140"/>
      <c r="E140" s="14"/>
      <c r="F140" s="14"/>
      <c r="G140" s="14"/>
      <c r="H140" s="14"/>
      <c r="I140" s="14"/>
      <c r="J140" s="18"/>
      <c r="K140" s="20"/>
      <c r="L140" s="14"/>
      <c r="M140" s="18"/>
      <c r="N140" s="14"/>
      <c r="O140" s="14"/>
      <c r="P140" s="16"/>
      <c r="Q140" s="16"/>
      <c r="R140" s="16"/>
      <c r="S140" s="16"/>
      <c r="T140" s="16"/>
      <c r="U140" s="14"/>
      <c r="V140" s="14"/>
      <c r="W140" s="14"/>
      <c r="X140" s="35"/>
      <c r="Y140" s="35"/>
      <c r="Z140" s="35"/>
      <c r="AA140" s="35"/>
      <c r="AB140" s="14"/>
      <c r="AC140" s="14"/>
      <c r="AD140" s="14"/>
      <c r="AE140" s="14"/>
      <c r="AF140" s="14"/>
      <c r="AG140" s="14"/>
      <c r="AH140" s="14"/>
      <c r="AI140" s="20"/>
      <c r="AJ140" s="20"/>
      <c r="AK140" s="20"/>
      <c r="AL140" s="14"/>
      <c r="AM140" s="18"/>
      <c r="AN140" s="18"/>
      <c r="AO140" s="18"/>
      <c r="AP140" s="22"/>
      <c r="AQ140" s="18"/>
      <c r="AR140" s="22"/>
      <c r="AS140" s="22"/>
      <c r="AT140" s="71"/>
    </row>
    <row r="141" spans="2:47" x14ac:dyDescent="0.2">
      <c r="B141" s="63"/>
      <c r="C141" s="14"/>
      <c r="D141" s="140"/>
      <c r="E141" s="14"/>
      <c r="F141" s="14"/>
      <c r="G141" s="14"/>
      <c r="H141" s="14"/>
      <c r="I141" s="14"/>
      <c r="J141" s="18"/>
      <c r="K141" s="20"/>
      <c r="L141" s="14"/>
      <c r="M141" s="18"/>
      <c r="N141" s="14"/>
      <c r="O141" s="18"/>
      <c r="P141" s="16"/>
      <c r="Q141" s="16"/>
      <c r="R141" s="16"/>
      <c r="S141" s="16"/>
      <c r="T141" s="16"/>
      <c r="U141" s="14"/>
      <c r="V141" s="14"/>
      <c r="W141" s="14"/>
      <c r="X141" s="35"/>
      <c r="Y141" s="35"/>
      <c r="Z141" s="35"/>
      <c r="AA141" s="35"/>
      <c r="AB141" s="14"/>
      <c r="AC141" s="14"/>
      <c r="AD141" s="14"/>
      <c r="AE141" s="14"/>
      <c r="AF141" s="14"/>
      <c r="AG141" s="14"/>
      <c r="AH141" s="14"/>
      <c r="AI141" s="20"/>
      <c r="AJ141" s="20"/>
      <c r="AK141" s="20"/>
      <c r="AL141" s="14"/>
      <c r="AM141" s="18"/>
      <c r="AN141" s="18"/>
      <c r="AO141" s="18"/>
      <c r="AP141" s="22"/>
      <c r="AQ141" s="18"/>
      <c r="AR141" s="22"/>
      <c r="AS141" s="18"/>
      <c r="AT141" s="71"/>
    </row>
    <row r="142" spans="2:47" x14ac:dyDescent="0.2">
      <c r="B142" s="63"/>
      <c r="C142" s="14"/>
      <c r="D142" s="140"/>
      <c r="E142" s="14"/>
      <c r="F142" s="14"/>
      <c r="G142" s="14"/>
      <c r="H142" s="14"/>
      <c r="I142" s="14"/>
      <c r="J142" s="18"/>
      <c r="K142" s="20"/>
      <c r="L142" s="14"/>
      <c r="M142" s="18"/>
      <c r="N142" s="14"/>
      <c r="O142" s="18"/>
      <c r="P142" s="37"/>
      <c r="Q142" s="37"/>
      <c r="R142" s="37"/>
      <c r="S142" s="37"/>
      <c r="T142" s="37"/>
      <c r="U142" s="14"/>
      <c r="V142" s="14"/>
      <c r="W142" s="14"/>
      <c r="X142" s="35"/>
      <c r="Y142" s="35"/>
      <c r="Z142" s="35"/>
      <c r="AA142" s="35"/>
      <c r="AB142" s="14"/>
      <c r="AC142" s="14"/>
      <c r="AD142" s="14"/>
      <c r="AE142" s="14"/>
      <c r="AF142" s="14"/>
      <c r="AG142" s="14"/>
      <c r="AH142" s="14"/>
      <c r="AI142" s="20"/>
      <c r="AJ142" s="20"/>
      <c r="AK142" s="20"/>
      <c r="AL142" s="14"/>
      <c r="AM142" s="18"/>
      <c r="AN142" s="18"/>
      <c r="AO142" s="18"/>
      <c r="AP142" s="22"/>
      <c r="AQ142" s="18"/>
      <c r="AR142" s="22"/>
      <c r="AS142" s="18"/>
      <c r="AT142" s="71"/>
    </row>
    <row r="143" spans="2:47" x14ac:dyDescent="0.2">
      <c r="B143" s="63"/>
      <c r="C143" s="14"/>
      <c r="D143" s="140"/>
      <c r="E143" s="14"/>
      <c r="F143" s="14"/>
      <c r="G143" s="14"/>
      <c r="H143" s="14"/>
      <c r="I143" s="14"/>
      <c r="J143" s="18"/>
      <c r="K143" s="20"/>
      <c r="L143" s="14"/>
      <c r="M143" s="18"/>
      <c r="N143" s="14"/>
      <c r="O143" s="14"/>
      <c r="P143" s="16"/>
      <c r="Q143" s="16"/>
      <c r="R143" s="16"/>
      <c r="S143" s="16"/>
      <c r="T143" s="16"/>
      <c r="U143" s="14"/>
      <c r="V143" s="14"/>
      <c r="W143" s="14"/>
      <c r="X143" s="35"/>
      <c r="Y143" s="35"/>
      <c r="Z143" s="35"/>
      <c r="AA143" s="35"/>
      <c r="AB143" s="14"/>
      <c r="AC143" s="14"/>
      <c r="AD143" s="14"/>
      <c r="AE143" s="14"/>
      <c r="AF143" s="14"/>
      <c r="AG143" s="14"/>
      <c r="AH143" s="14"/>
      <c r="AI143" s="20"/>
      <c r="AJ143" s="20"/>
      <c r="AK143" s="20"/>
      <c r="AL143" s="14"/>
      <c r="AM143" s="18"/>
      <c r="AN143" s="18"/>
      <c r="AO143" s="18"/>
      <c r="AP143" s="22"/>
      <c r="AQ143" s="18"/>
      <c r="AR143" s="22"/>
      <c r="AS143" s="22"/>
      <c r="AT143" s="71"/>
      <c r="AU143" s="78" t="s">
        <v>1120</v>
      </c>
    </row>
    <row r="144" spans="2:47" x14ac:dyDescent="0.2">
      <c r="B144" s="63"/>
      <c r="C144" s="14"/>
      <c r="D144" s="140"/>
      <c r="E144" s="14"/>
      <c r="F144" s="14"/>
      <c r="G144" s="14"/>
      <c r="H144" s="14"/>
      <c r="I144" s="14"/>
      <c r="J144" s="18"/>
      <c r="K144" s="20"/>
      <c r="L144" s="14"/>
      <c r="M144" s="18"/>
      <c r="N144" s="14"/>
      <c r="O144" s="14"/>
      <c r="P144" s="16"/>
      <c r="Q144" s="16"/>
      <c r="R144" s="16"/>
      <c r="S144" s="16"/>
      <c r="T144" s="16"/>
      <c r="U144" s="14"/>
      <c r="V144" s="14"/>
      <c r="W144" s="14"/>
      <c r="X144" s="35"/>
      <c r="Y144" s="35"/>
      <c r="Z144" s="35"/>
      <c r="AA144" s="35"/>
      <c r="AB144" s="14"/>
      <c r="AC144" s="14"/>
      <c r="AD144" s="14"/>
      <c r="AE144" s="14"/>
      <c r="AF144" s="14"/>
      <c r="AG144" s="14"/>
      <c r="AH144" s="14"/>
      <c r="AI144" s="20"/>
      <c r="AJ144" s="20"/>
      <c r="AK144" s="20"/>
      <c r="AL144" s="14"/>
      <c r="AM144" s="18"/>
      <c r="AN144" s="18"/>
      <c r="AO144" s="18"/>
      <c r="AP144" s="22"/>
      <c r="AQ144" s="18"/>
      <c r="AR144" s="22"/>
      <c r="AS144" s="22"/>
      <c r="AT144" s="71"/>
    </row>
    <row r="145" spans="2:47" x14ac:dyDescent="0.2">
      <c r="B145" s="63"/>
      <c r="C145" s="14"/>
      <c r="D145" s="140"/>
      <c r="E145" s="14"/>
      <c r="F145" s="14"/>
      <c r="G145" s="14"/>
      <c r="H145" s="14"/>
      <c r="I145" s="14"/>
      <c r="J145" s="18"/>
      <c r="K145" s="20"/>
      <c r="L145" s="14"/>
      <c r="M145" s="18"/>
      <c r="N145" s="14"/>
      <c r="O145" s="18"/>
      <c r="P145" s="16"/>
      <c r="Q145" s="16"/>
      <c r="R145" s="16"/>
      <c r="S145" s="16"/>
      <c r="T145" s="16"/>
      <c r="U145" s="14"/>
      <c r="V145" s="14"/>
      <c r="W145" s="14"/>
      <c r="X145" s="35"/>
      <c r="Y145" s="35"/>
      <c r="Z145" s="35"/>
      <c r="AA145" s="35"/>
      <c r="AB145" s="14"/>
      <c r="AC145" s="14"/>
      <c r="AD145" s="14"/>
      <c r="AE145" s="14"/>
      <c r="AF145" s="14"/>
      <c r="AG145" s="14"/>
      <c r="AH145" s="14"/>
      <c r="AI145" s="20"/>
      <c r="AJ145" s="20"/>
      <c r="AK145" s="20"/>
      <c r="AL145" s="14"/>
      <c r="AM145" s="18"/>
      <c r="AN145" s="18"/>
      <c r="AO145" s="18"/>
      <c r="AP145" s="22"/>
      <c r="AQ145" s="18"/>
      <c r="AR145" s="22"/>
      <c r="AS145" s="18"/>
      <c r="AT145" s="71"/>
      <c r="AU145" s="78" t="s">
        <v>1120</v>
      </c>
    </row>
    <row r="146" spans="2:47" x14ac:dyDescent="0.2">
      <c r="B146" s="63"/>
      <c r="C146" s="14"/>
      <c r="D146" s="140"/>
      <c r="E146" s="14"/>
      <c r="F146" s="14"/>
      <c r="G146" s="14"/>
      <c r="H146" s="14"/>
      <c r="I146" s="14"/>
      <c r="J146" s="18"/>
      <c r="K146" s="20"/>
      <c r="L146" s="14"/>
      <c r="M146" s="18"/>
      <c r="N146" s="14"/>
      <c r="O146" s="18"/>
      <c r="P146" s="16"/>
      <c r="Q146" s="16"/>
      <c r="R146" s="16"/>
      <c r="S146" s="16"/>
      <c r="T146" s="16"/>
      <c r="U146" s="14"/>
      <c r="V146" s="14"/>
      <c r="W146" s="14"/>
      <c r="X146" s="35"/>
      <c r="Y146" s="35"/>
      <c r="Z146" s="35"/>
      <c r="AA146" s="35"/>
      <c r="AB146" s="14"/>
      <c r="AC146" s="14"/>
      <c r="AD146" s="14"/>
      <c r="AE146" s="14"/>
      <c r="AF146" s="14"/>
      <c r="AG146" s="14"/>
      <c r="AH146" s="14"/>
      <c r="AI146" s="20"/>
      <c r="AJ146" s="20"/>
      <c r="AK146" s="20"/>
      <c r="AL146" s="14"/>
      <c r="AM146" s="18"/>
      <c r="AN146" s="18"/>
      <c r="AO146" s="18"/>
      <c r="AP146" s="22"/>
      <c r="AQ146" s="18"/>
      <c r="AR146" s="22"/>
      <c r="AS146" s="18"/>
      <c r="AT146" s="71"/>
    </row>
    <row r="147" spans="2:47" x14ac:dyDescent="0.2">
      <c r="B147" s="63"/>
      <c r="C147" s="14"/>
      <c r="D147" s="140"/>
      <c r="E147" s="14"/>
      <c r="F147" s="14"/>
      <c r="G147" s="14"/>
      <c r="H147" s="14"/>
      <c r="I147" s="14"/>
      <c r="J147" s="18"/>
      <c r="K147" s="20"/>
      <c r="L147" s="14"/>
      <c r="M147" s="18"/>
      <c r="N147" s="14"/>
      <c r="O147" s="18"/>
      <c r="P147" s="16"/>
      <c r="Q147" s="36"/>
      <c r="R147" s="16"/>
      <c r="S147" s="16"/>
      <c r="T147" s="16"/>
      <c r="U147" s="18"/>
      <c r="V147" s="18"/>
      <c r="W147" s="18"/>
      <c r="X147" s="35"/>
      <c r="Y147" s="35"/>
      <c r="Z147" s="35"/>
      <c r="AA147" s="35"/>
      <c r="AB147" s="14"/>
      <c r="AC147" s="14"/>
      <c r="AD147" s="14"/>
      <c r="AE147" s="14"/>
      <c r="AF147" s="14"/>
      <c r="AG147" s="14"/>
      <c r="AH147" s="14"/>
      <c r="AI147" s="20"/>
      <c r="AJ147" s="20"/>
      <c r="AK147" s="20"/>
      <c r="AL147" s="14"/>
      <c r="AM147" s="18"/>
      <c r="AN147" s="18"/>
      <c r="AO147" s="18"/>
      <c r="AP147" s="22"/>
      <c r="AQ147" s="18"/>
      <c r="AR147" s="22"/>
      <c r="AS147" s="18"/>
      <c r="AT147" s="71"/>
    </row>
    <row r="148" spans="2:47" x14ac:dyDescent="0.2">
      <c r="B148" s="63"/>
      <c r="C148" s="14"/>
      <c r="D148" s="140"/>
      <c r="E148" s="14"/>
      <c r="F148" s="14"/>
      <c r="G148" s="14"/>
      <c r="H148" s="14"/>
      <c r="I148" s="14"/>
      <c r="J148" s="18"/>
      <c r="K148" s="20"/>
      <c r="L148" s="14"/>
      <c r="M148" s="18"/>
      <c r="N148" s="14"/>
      <c r="O148" s="18"/>
      <c r="P148" s="16"/>
      <c r="Q148" s="36"/>
      <c r="R148" s="16"/>
      <c r="S148" s="16"/>
      <c r="T148" s="16"/>
      <c r="U148" s="18"/>
      <c r="V148" s="18"/>
      <c r="W148" s="18"/>
      <c r="X148" s="35"/>
      <c r="Y148" s="35"/>
      <c r="Z148" s="35"/>
      <c r="AA148" s="35"/>
      <c r="AB148" s="14"/>
      <c r="AC148" s="14"/>
      <c r="AD148" s="14"/>
      <c r="AE148" s="14"/>
      <c r="AF148" s="14"/>
      <c r="AG148" s="14"/>
      <c r="AH148" s="14"/>
      <c r="AI148" s="20"/>
      <c r="AJ148" s="20"/>
      <c r="AK148" s="20"/>
      <c r="AL148" s="14"/>
      <c r="AM148" s="18"/>
      <c r="AN148" s="18"/>
      <c r="AO148" s="18"/>
      <c r="AP148" s="22"/>
      <c r="AQ148" s="18"/>
      <c r="AR148" s="22"/>
      <c r="AS148" s="18"/>
      <c r="AT148" s="71"/>
    </row>
    <row r="149" spans="2:47" x14ac:dyDescent="0.2">
      <c r="B149" s="63"/>
      <c r="C149" s="14"/>
      <c r="D149" s="140"/>
      <c r="E149" s="14"/>
      <c r="F149" s="14"/>
      <c r="G149" s="14"/>
      <c r="H149" s="14"/>
      <c r="I149" s="14"/>
      <c r="J149" s="18"/>
      <c r="K149" s="20"/>
      <c r="L149" s="14"/>
      <c r="M149" s="18"/>
      <c r="N149" s="14"/>
      <c r="O149" s="14"/>
      <c r="P149" s="16"/>
      <c r="Q149" s="16"/>
      <c r="R149" s="16"/>
      <c r="S149" s="16"/>
      <c r="T149" s="16"/>
      <c r="U149" s="14"/>
      <c r="V149" s="14"/>
      <c r="W149" s="14"/>
      <c r="X149" s="35"/>
      <c r="Y149" s="35"/>
      <c r="Z149" s="35"/>
      <c r="AA149" s="35"/>
      <c r="AB149" s="14"/>
      <c r="AC149" s="14"/>
      <c r="AD149" s="14"/>
      <c r="AE149" s="14"/>
      <c r="AF149" s="14"/>
      <c r="AG149" s="14"/>
      <c r="AH149" s="14"/>
      <c r="AI149" s="20"/>
      <c r="AJ149" s="20"/>
      <c r="AK149" s="20"/>
      <c r="AL149" s="14"/>
      <c r="AM149" s="18"/>
      <c r="AN149" s="18"/>
      <c r="AO149" s="18"/>
      <c r="AP149" s="22"/>
      <c r="AQ149" s="18"/>
      <c r="AR149" s="22"/>
      <c r="AS149" s="22"/>
      <c r="AT149" s="71"/>
      <c r="AU149" s="78" t="s">
        <v>1120</v>
      </c>
    </row>
    <row r="150" spans="2:47" x14ac:dyDescent="0.2">
      <c r="B150" s="63"/>
      <c r="C150" s="14"/>
      <c r="D150" s="140"/>
      <c r="E150" s="14"/>
      <c r="F150" s="14"/>
      <c r="G150" s="14"/>
      <c r="H150" s="14"/>
      <c r="I150" s="14"/>
      <c r="J150" s="18"/>
      <c r="K150" s="20"/>
      <c r="L150" s="14"/>
      <c r="M150" s="18"/>
      <c r="N150" s="14"/>
      <c r="O150" s="14"/>
      <c r="P150" s="16"/>
      <c r="Q150" s="16"/>
      <c r="R150" s="16"/>
      <c r="S150" s="16"/>
      <c r="T150" s="16"/>
      <c r="U150" s="14"/>
      <c r="V150" s="14"/>
      <c r="W150" s="14"/>
      <c r="X150" s="35"/>
      <c r="Y150" s="35"/>
      <c r="Z150" s="35"/>
      <c r="AA150" s="35"/>
      <c r="AB150" s="14"/>
      <c r="AC150" s="14"/>
      <c r="AD150" s="14"/>
      <c r="AE150" s="14"/>
      <c r="AF150" s="14"/>
      <c r="AG150" s="14"/>
      <c r="AH150" s="14"/>
      <c r="AI150" s="20"/>
      <c r="AJ150" s="20"/>
      <c r="AK150" s="20"/>
      <c r="AL150" s="14"/>
      <c r="AM150" s="18"/>
      <c r="AN150" s="18"/>
      <c r="AO150" s="18"/>
      <c r="AP150" s="22"/>
      <c r="AQ150" s="18"/>
      <c r="AR150" s="22"/>
      <c r="AS150" s="22"/>
      <c r="AT150" s="71"/>
      <c r="AU150" s="78" t="s">
        <v>1120</v>
      </c>
    </row>
    <row r="151" spans="2:47" x14ac:dyDescent="0.2">
      <c r="B151" s="63"/>
      <c r="C151" s="14"/>
      <c r="D151" s="140"/>
      <c r="E151" s="14"/>
      <c r="F151" s="14"/>
      <c r="G151" s="14"/>
      <c r="H151" s="14"/>
      <c r="I151" s="14"/>
      <c r="J151" s="18"/>
      <c r="K151" s="20"/>
      <c r="L151" s="14"/>
      <c r="M151" s="18"/>
      <c r="N151" s="14"/>
      <c r="O151" s="14"/>
      <c r="P151" s="16"/>
      <c r="Q151" s="16"/>
      <c r="R151" s="16"/>
      <c r="S151" s="16"/>
      <c r="T151" s="16"/>
      <c r="U151" s="14"/>
      <c r="V151" s="14"/>
      <c r="W151" s="14"/>
      <c r="X151" s="35"/>
      <c r="Y151" s="35"/>
      <c r="Z151" s="35"/>
      <c r="AA151" s="35"/>
      <c r="AB151" s="14"/>
      <c r="AC151" s="14"/>
      <c r="AD151" s="14"/>
      <c r="AE151" s="14"/>
      <c r="AF151" s="14"/>
      <c r="AG151" s="14"/>
      <c r="AH151" s="14"/>
      <c r="AI151" s="20"/>
      <c r="AJ151" s="20"/>
      <c r="AK151" s="20"/>
      <c r="AL151" s="14"/>
      <c r="AM151" s="18"/>
      <c r="AN151" s="18"/>
      <c r="AO151" s="18"/>
      <c r="AP151" s="22"/>
      <c r="AQ151" s="18"/>
      <c r="AR151" s="22"/>
      <c r="AS151" s="22"/>
      <c r="AT151" s="71"/>
      <c r="AU151" s="78" t="s">
        <v>1120</v>
      </c>
    </row>
    <row r="152" spans="2:47" x14ac:dyDescent="0.2">
      <c r="B152" s="63"/>
      <c r="C152" s="14"/>
      <c r="D152" s="140"/>
      <c r="E152" s="14"/>
      <c r="F152" s="14"/>
      <c r="G152" s="14"/>
      <c r="H152" s="14"/>
      <c r="I152" s="14"/>
      <c r="J152" s="18"/>
      <c r="K152" s="20"/>
      <c r="L152" s="14"/>
      <c r="M152" s="18"/>
      <c r="N152" s="14"/>
      <c r="O152" s="18"/>
      <c r="P152" s="16"/>
      <c r="Q152" s="16"/>
      <c r="R152" s="16"/>
      <c r="S152" s="16"/>
      <c r="T152" s="16"/>
      <c r="U152" s="14"/>
      <c r="V152" s="14"/>
      <c r="W152" s="14"/>
      <c r="X152" s="35"/>
      <c r="Y152" s="35"/>
      <c r="Z152" s="35"/>
      <c r="AA152" s="35"/>
      <c r="AB152" s="14"/>
      <c r="AC152" s="14"/>
      <c r="AD152" s="14"/>
      <c r="AE152" s="14"/>
      <c r="AF152" s="14"/>
      <c r="AG152" s="14"/>
      <c r="AH152" s="14"/>
      <c r="AI152" s="20"/>
      <c r="AJ152" s="20"/>
      <c r="AK152" s="20"/>
      <c r="AL152" s="14"/>
      <c r="AM152" s="18"/>
      <c r="AN152" s="18"/>
      <c r="AO152" s="18"/>
      <c r="AP152" s="52"/>
      <c r="AQ152" s="18"/>
      <c r="AR152" s="22"/>
      <c r="AS152" s="18"/>
      <c r="AT152" s="71"/>
    </row>
    <row r="153" spans="2:47" x14ac:dyDescent="0.2">
      <c r="B153" s="63"/>
      <c r="C153" s="14"/>
      <c r="D153" s="140"/>
      <c r="E153" s="14"/>
      <c r="F153" s="14"/>
      <c r="G153" s="14"/>
      <c r="H153" s="14"/>
      <c r="I153" s="14"/>
      <c r="J153" s="18"/>
      <c r="K153" s="20"/>
      <c r="L153" s="14"/>
      <c r="M153" s="18"/>
      <c r="N153" s="14"/>
      <c r="O153" s="18"/>
      <c r="P153" s="16"/>
      <c r="Q153" s="16"/>
      <c r="R153" s="16"/>
      <c r="S153" s="16"/>
      <c r="T153" s="16"/>
      <c r="U153" s="14"/>
      <c r="V153" s="14"/>
      <c r="W153" s="14"/>
      <c r="X153" s="35"/>
      <c r="Y153" s="35"/>
      <c r="Z153" s="35"/>
      <c r="AA153" s="35"/>
      <c r="AB153" s="14"/>
      <c r="AC153" s="14"/>
      <c r="AD153" s="14"/>
      <c r="AE153" s="14"/>
      <c r="AF153" s="14"/>
      <c r="AG153" s="14"/>
      <c r="AH153" s="14"/>
      <c r="AI153" s="20"/>
      <c r="AJ153" s="20"/>
      <c r="AK153" s="20"/>
      <c r="AL153" s="20"/>
      <c r="AM153" s="18"/>
      <c r="AN153" s="18"/>
      <c r="AO153" s="18"/>
      <c r="AP153" s="52"/>
      <c r="AQ153" s="18"/>
      <c r="AR153" s="94"/>
      <c r="AS153" s="96"/>
      <c r="AT153" s="71"/>
    </row>
    <row r="154" spans="2:47" x14ac:dyDescent="0.2">
      <c r="B154" s="63"/>
      <c r="C154" s="14"/>
      <c r="D154" s="140"/>
      <c r="E154" s="14"/>
      <c r="F154" s="14"/>
      <c r="G154" s="14"/>
      <c r="H154" s="14"/>
      <c r="I154" s="14"/>
      <c r="J154" s="18"/>
      <c r="K154" s="20"/>
      <c r="L154" s="14"/>
      <c r="M154" s="18"/>
      <c r="N154" s="14"/>
      <c r="O154" s="18"/>
      <c r="P154" s="16"/>
      <c r="Q154" s="16"/>
      <c r="R154" s="16"/>
      <c r="S154" s="16"/>
      <c r="T154" s="16"/>
      <c r="U154" s="14"/>
      <c r="V154" s="14"/>
      <c r="W154" s="14"/>
      <c r="X154" s="35"/>
      <c r="Y154" s="35"/>
      <c r="Z154" s="35"/>
      <c r="AA154" s="35"/>
      <c r="AB154" s="14"/>
      <c r="AC154" s="14"/>
      <c r="AD154" s="14"/>
      <c r="AE154" s="14"/>
      <c r="AF154" s="14"/>
      <c r="AG154" s="14"/>
      <c r="AH154" s="14"/>
      <c r="AI154" s="20"/>
      <c r="AJ154" s="20"/>
      <c r="AK154" s="20"/>
      <c r="AL154" s="14"/>
      <c r="AM154" s="18"/>
      <c r="AN154" s="18"/>
      <c r="AO154" s="18"/>
      <c r="AP154" s="52"/>
      <c r="AQ154" s="18"/>
      <c r="AR154" s="22"/>
      <c r="AS154" s="18"/>
      <c r="AT154" s="71"/>
      <c r="AU154" s="78" t="s">
        <v>1120</v>
      </c>
    </row>
    <row r="155" spans="2:47" x14ac:dyDescent="0.2">
      <c r="B155" s="63"/>
      <c r="C155" s="14"/>
      <c r="D155" s="140"/>
      <c r="E155" s="14"/>
      <c r="F155" s="14"/>
      <c r="G155" s="14"/>
      <c r="H155" s="14"/>
      <c r="I155" s="14"/>
      <c r="J155" s="18"/>
      <c r="K155" s="20"/>
      <c r="L155" s="14"/>
      <c r="M155" s="18"/>
      <c r="N155" s="14"/>
      <c r="O155" s="18"/>
      <c r="P155" s="16"/>
      <c r="Q155" s="16"/>
      <c r="R155" s="16"/>
      <c r="S155" s="16"/>
      <c r="T155" s="16"/>
      <c r="U155" s="14"/>
      <c r="V155" s="14"/>
      <c r="W155" s="14"/>
      <c r="X155" s="35"/>
      <c r="Y155" s="35"/>
      <c r="Z155" s="35"/>
      <c r="AA155" s="35"/>
      <c r="AB155" s="14"/>
      <c r="AC155" s="14"/>
      <c r="AD155" s="14"/>
      <c r="AE155" s="14"/>
      <c r="AF155" s="14"/>
      <c r="AG155" s="14"/>
      <c r="AH155" s="14"/>
      <c r="AI155" s="20"/>
      <c r="AJ155" s="20"/>
      <c r="AK155" s="20"/>
      <c r="AL155" s="14"/>
      <c r="AM155" s="18"/>
      <c r="AN155" s="18"/>
      <c r="AO155" s="18"/>
      <c r="AP155" s="52"/>
      <c r="AQ155" s="18"/>
      <c r="AR155" s="22"/>
      <c r="AS155" s="22"/>
      <c r="AT155" s="71"/>
    </row>
    <row r="156" spans="2:47" x14ac:dyDescent="0.2">
      <c r="B156" s="63"/>
      <c r="C156" s="14"/>
      <c r="D156" s="140"/>
      <c r="E156" s="14"/>
      <c r="F156" s="14"/>
      <c r="G156" s="14"/>
      <c r="H156" s="14"/>
      <c r="I156" s="14"/>
      <c r="J156" s="18"/>
      <c r="K156" s="20"/>
      <c r="L156" s="14"/>
      <c r="M156" s="18"/>
      <c r="N156" s="14"/>
      <c r="O156" s="18"/>
      <c r="P156" s="16"/>
      <c r="Q156" s="16"/>
      <c r="R156" s="16"/>
      <c r="S156" s="16"/>
      <c r="T156" s="16"/>
      <c r="U156" s="14"/>
      <c r="V156" s="14"/>
      <c r="W156" s="14"/>
      <c r="X156" s="35"/>
      <c r="Y156" s="35"/>
      <c r="Z156" s="35"/>
      <c r="AA156" s="35"/>
      <c r="AB156" s="14"/>
      <c r="AC156" s="14"/>
      <c r="AD156" s="14"/>
      <c r="AE156" s="14"/>
      <c r="AF156" s="14"/>
      <c r="AG156" s="14"/>
      <c r="AH156" s="14"/>
      <c r="AI156" s="20"/>
      <c r="AJ156" s="20"/>
      <c r="AK156" s="20"/>
      <c r="AL156" s="14"/>
      <c r="AM156" s="18"/>
      <c r="AN156" s="18"/>
      <c r="AO156" s="18"/>
      <c r="AP156" s="52"/>
      <c r="AQ156" s="18"/>
      <c r="AR156" s="22"/>
      <c r="AS156" s="22"/>
      <c r="AT156" s="71"/>
    </row>
    <row r="157" spans="2:47" x14ac:dyDescent="0.2">
      <c r="B157" s="63"/>
      <c r="C157" s="14"/>
      <c r="D157" s="140"/>
      <c r="E157" s="14"/>
      <c r="F157" s="14"/>
      <c r="G157" s="14"/>
      <c r="H157" s="14"/>
      <c r="I157" s="14"/>
      <c r="J157" s="18"/>
      <c r="K157" s="20"/>
      <c r="L157" s="14"/>
      <c r="M157" s="18"/>
      <c r="N157" s="14"/>
      <c r="O157" s="18"/>
      <c r="P157" s="16"/>
      <c r="Q157" s="16"/>
      <c r="R157" s="16"/>
      <c r="S157" s="16"/>
      <c r="T157" s="16"/>
      <c r="U157" s="14"/>
      <c r="V157" s="14"/>
      <c r="W157" s="14"/>
      <c r="X157" s="35"/>
      <c r="Y157" s="35"/>
      <c r="Z157" s="35"/>
      <c r="AA157" s="35"/>
      <c r="AB157" s="14"/>
      <c r="AC157" s="14"/>
      <c r="AD157" s="14"/>
      <c r="AE157" s="14"/>
      <c r="AF157" s="14"/>
      <c r="AG157" s="14"/>
      <c r="AH157" s="14"/>
      <c r="AI157" s="20"/>
      <c r="AJ157" s="20"/>
      <c r="AK157" s="20"/>
      <c r="AL157" s="14"/>
      <c r="AM157" s="18"/>
      <c r="AN157" s="18"/>
      <c r="AO157" s="18"/>
      <c r="AP157" s="52"/>
      <c r="AQ157" s="18"/>
      <c r="AR157" s="22"/>
      <c r="AS157" s="18"/>
      <c r="AT157" s="71"/>
    </row>
    <row r="158" spans="2:47" ht="77.25" customHeight="1" x14ac:dyDescent="0.2">
      <c r="B158" s="63"/>
      <c r="C158" s="14"/>
      <c r="D158" s="140"/>
      <c r="E158" s="14"/>
      <c r="F158" s="14"/>
      <c r="G158" s="14"/>
      <c r="H158" s="14"/>
      <c r="I158" s="14"/>
      <c r="J158" s="18"/>
      <c r="K158" s="20"/>
      <c r="L158" s="14"/>
      <c r="M158" s="18"/>
      <c r="N158" s="14"/>
      <c r="O158" s="18"/>
      <c r="P158" s="16"/>
      <c r="Q158" s="16"/>
      <c r="R158" s="16"/>
      <c r="S158" s="16"/>
      <c r="T158" s="16"/>
      <c r="U158" s="14"/>
      <c r="V158" s="14"/>
      <c r="W158" s="14"/>
      <c r="X158" s="35"/>
      <c r="Y158" s="35"/>
      <c r="Z158" s="35"/>
      <c r="AA158" s="35"/>
      <c r="AB158" s="14"/>
      <c r="AC158" s="14"/>
      <c r="AD158" s="14"/>
      <c r="AE158" s="14"/>
      <c r="AF158" s="14"/>
      <c r="AG158" s="14"/>
      <c r="AH158" s="14"/>
      <c r="AI158" s="20"/>
      <c r="AJ158" s="20"/>
      <c r="AK158" s="20"/>
      <c r="AL158" s="14"/>
      <c r="AM158" s="18"/>
      <c r="AN158" s="18"/>
      <c r="AO158" s="18"/>
      <c r="AP158" s="52"/>
      <c r="AQ158" s="18"/>
      <c r="AR158" s="22"/>
      <c r="AS158" s="22"/>
      <c r="AT158" s="71"/>
    </row>
    <row r="159" spans="2:47" x14ac:dyDescent="0.2">
      <c r="B159" s="63"/>
      <c r="C159" s="14"/>
      <c r="D159" s="140"/>
      <c r="E159" s="14"/>
      <c r="F159" s="14"/>
      <c r="G159" s="14"/>
      <c r="H159" s="14"/>
      <c r="I159" s="14"/>
      <c r="J159" s="18"/>
      <c r="K159" s="20"/>
      <c r="L159" s="14"/>
      <c r="M159" s="18"/>
      <c r="N159" s="14"/>
      <c r="O159" s="18"/>
      <c r="P159" s="16"/>
      <c r="Q159" s="16"/>
      <c r="R159" s="16"/>
      <c r="S159" s="16"/>
      <c r="T159" s="16"/>
      <c r="U159" s="14"/>
      <c r="V159" s="14"/>
      <c r="W159" s="14"/>
      <c r="X159" s="35"/>
      <c r="Y159" s="35"/>
      <c r="Z159" s="35"/>
      <c r="AA159" s="35"/>
      <c r="AB159" s="14"/>
      <c r="AC159" s="14"/>
      <c r="AD159" s="14"/>
      <c r="AE159" s="14"/>
      <c r="AF159" s="14"/>
      <c r="AG159" s="14"/>
      <c r="AH159" s="14"/>
      <c r="AI159" s="20"/>
      <c r="AJ159" s="20"/>
      <c r="AK159" s="20"/>
      <c r="AL159" s="14"/>
      <c r="AM159" s="18"/>
      <c r="AN159" s="18"/>
      <c r="AO159" s="18"/>
      <c r="AP159" s="52"/>
      <c r="AQ159" s="18"/>
      <c r="AR159" s="22"/>
      <c r="AS159" s="18"/>
      <c r="AT159" s="71"/>
    </row>
    <row r="160" spans="2:47" x14ac:dyDescent="0.2">
      <c r="B160" s="63"/>
      <c r="C160" s="14"/>
      <c r="D160" s="140"/>
      <c r="E160" s="14"/>
      <c r="F160" s="14"/>
      <c r="G160" s="14"/>
      <c r="H160" s="14"/>
      <c r="I160" s="14"/>
      <c r="J160" s="18"/>
      <c r="K160" s="20"/>
      <c r="L160" s="14"/>
      <c r="M160" s="18"/>
      <c r="N160" s="14"/>
      <c r="O160" s="18"/>
      <c r="P160" s="16"/>
      <c r="Q160" s="16"/>
      <c r="R160" s="16"/>
      <c r="S160" s="16"/>
      <c r="T160" s="16"/>
      <c r="U160" s="14"/>
      <c r="V160" s="14"/>
      <c r="W160" s="14"/>
      <c r="X160" s="35"/>
      <c r="Y160" s="35"/>
      <c r="Z160" s="35"/>
      <c r="AA160" s="35"/>
      <c r="AB160" s="14"/>
      <c r="AC160" s="14"/>
      <c r="AD160" s="14"/>
      <c r="AE160" s="14"/>
      <c r="AF160" s="14"/>
      <c r="AG160" s="14"/>
      <c r="AH160" s="14"/>
      <c r="AI160" s="20"/>
      <c r="AJ160" s="20"/>
      <c r="AK160" s="20"/>
      <c r="AL160" s="14"/>
      <c r="AM160" s="18"/>
      <c r="AN160" s="18"/>
      <c r="AO160" s="18"/>
      <c r="AP160" s="52"/>
      <c r="AQ160" s="18"/>
      <c r="AR160" s="22"/>
      <c r="AS160" s="18"/>
      <c r="AT160" s="71"/>
      <c r="AU160" s="78" t="s">
        <v>1120</v>
      </c>
    </row>
    <row r="161" spans="2:47" x14ac:dyDescent="0.2">
      <c r="B161" s="63"/>
      <c r="C161" s="14"/>
      <c r="D161" s="140"/>
      <c r="E161" s="14"/>
      <c r="F161" s="14"/>
      <c r="G161" s="14"/>
      <c r="H161" s="14"/>
      <c r="I161" s="14"/>
      <c r="J161" s="18"/>
      <c r="K161" s="20"/>
      <c r="L161" s="14"/>
      <c r="M161" s="18"/>
      <c r="N161" s="14"/>
      <c r="O161" s="18"/>
      <c r="P161" s="18"/>
      <c r="Q161" s="18"/>
      <c r="R161" s="16"/>
      <c r="S161" s="16"/>
      <c r="T161" s="16"/>
      <c r="U161" s="14"/>
      <c r="V161" s="14"/>
      <c r="W161" s="14"/>
      <c r="X161" s="35"/>
      <c r="Y161" s="35"/>
      <c r="Z161" s="35"/>
      <c r="AA161" s="35"/>
      <c r="AB161" s="14"/>
      <c r="AC161" s="14"/>
      <c r="AD161" s="14"/>
      <c r="AE161" s="14"/>
      <c r="AF161" s="14"/>
      <c r="AG161" s="14"/>
      <c r="AH161" s="14"/>
      <c r="AI161" s="20"/>
      <c r="AJ161" s="20"/>
      <c r="AK161" s="20"/>
      <c r="AL161" s="14"/>
      <c r="AM161" s="18"/>
      <c r="AN161" s="18"/>
      <c r="AO161" s="18"/>
      <c r="AP161" s="52"/>
      <c r="AQ161" s="18"/>
      <c r="AR161" s="22"/>
      <c r="AS161" s="22"/>
      <c r="AT161" s="71"/>
    </row>
    <row r="162" spans="2:47" x14ac:dyDescent="0.2">
      <c r="B162" s="63"/>
      <c r="C162" s="14"/>
      <c r="D162" s="140"/>
      <c r="E162" s="14"/>
      <c r="F162" s="14"/>
      <c r="G162" s="14"/>
      <c r="H162" s="14"/>
      <c r="I162" s="14"/>
      <c r="J162" s="18"/>
      <c r="K162" s="20"/>
      <c r="L162" s="14"/>
      <c r="M162" s="18"/>
      <c r="N162" s="14"/>
      <c r="O162" s="18"/>
      <c r="P162" s="16"/>
      <c r="Q162" s="16"/>
      <c r="R162" s="16"/>
      <c r="S162" s="16"/>
      <c r="T162" s="16"/>
      <c r="U162" s="14"/>
      <c r="V162" s="14"/>
      <c r="W162" s="14"/>
      <c r="X162" s="35"/>
      <c r="Y162" s="35"/>
      <c r="Z162" s="35"/>
      <c r="AA162" s="35"/>
      <c r="AB162" s="14"/>
      <c r="AC162" s="14"/>
      <c r="AD162" s="14"/>
      <c r="AE162" s="14"/>
      <c r="AF162" s="14"/>
      <c r="AG162" s="14"/>
      <c r="AH162" s="14"/>
      <c r="AI162" s="20"/>
      <c r="AJ162" s="20"/>
      <c r="AK162" s="20"/>
      <c r="AL162" s="14"/>
      <c r="AM162" s="18"/>
      <c r="AN162" s="18"/>
      <c r="AO162" s="18"/>
      <c r="AP162" s="52"/>
      <c r="AQ162" s="18"/>
      <c r="AR162" s="22"/>
      <c r="AS162" s="18"/>
      <c r="AT162" s="71"/>
      <c r="AU162" s="78" t="s">
        <v>1120</v>
      </c>
    </row>
    <row r="163" spans="2:47" x14ac:dyDescent="0.2">
      <c r="B163" s="63"/>
      <c r="C163" s="14"/>
      <c r="D163" s="140"/>
      <c r="E163" s="14"/>
      <c r="F163" s="14"/>
      <c r="G163" s="14"/>
      <c r="H163" s="14"/>
      <c r="I163" s="14"/>
      <c r="J163" s="18"/>
      <c r="K163" s="20"/>
      <c r="L163" s="14"/>
      <c r="M163" s="18"/>
      <c r="N163" s="14"/>
      <c r="O163" s="18"/>
      <c r="P163" s="16"/>
      <c r="Q163" s="16"/>
      <c r="R163" s="16"/>
      <c r="S163" s="16"/>
      <c r="T163" s="16"/>
      <c r="U163" s="14"/>
      <c r="V163" s="14"/>
      <c r="W163" s="14"/>
      <c r="X163" s="35"/>
      <c r="Y163" s="35"/>
      <c r="Z163" s="35"/>
      <c r="AA163" s="35"/>
      <c r="AB163" s="14"/>
      <c r="AC163" s="14"/>
      <c r="AD163" s="14"/>
      <c r="AE163" s="14"/>
      <c r="AF163" s="14"/>
      <c r="AG163" s="14"/>
      <c r="AH163" s="14"/>
      <c r="AI163" s="20"/>
      <c r="AJ163" s="20"/>
      <c r="AK163" s="20"/>
      <c r="AL163" s="14"/>
      <c r="AM163" s="18"/>
      <c r="AN163" s="18"/>
      <c r="AO163" s="18"/>
      <c r="AP163" s="52"/>
      <c r="AQ163" s="18"/>
      <c r="AR163" s="22"/>
      <c r="AS163" s="22"/>
      <c r="AT163" s="71"/>
    </row>
    <row r="164" spans="2:47" x14ac:dyDescent="0.2">
      <c r="B164" s="63"/>
      <c r="C164" s="14"/>
      <c r="D164" s="140"/>
      <c r="E164" s="14"/>
      <c r="F164" s="14"/>
      <c r="G164" s="14"/>
      <c r="H164" s="14"/>
      <c r="I164" s="14"/>
      <c r="J164" s="18"/>
      <c r="K164" s="20"/>
      <c r="L164" s="14"/>
      <c r="M164" s="18"/>
      <c r="N164" s="14"/>
      <c r="O164" s="18"/>
      <c r="P164" s="16"/>
      <c r="Q164" s="16"/>
      <c r="R164" s="16"/>
      <c r="S164" s="16"/>
      <c r="T164" s="16"/>
      <c r="U164" s="14"/>
      <c r="V164" s="14"/>
      <c r="W164" s="14"/>
      <c r="X164" s="35"/>
      <c r="Y164" s="35"/>
      <c r="Z164" s="35"/>
      <c r="AA164" s="35"/>
      <c r="AB164" s="14"/>
      <c r="AC164" s="14"/>
      <c r="AD164" s="14"/>
      <c r="AE164" s="14"/>
      <c r="AF164" s="14"/>
      <c r="AG164" s="14"/>
      <c r="AH164" s="14"/>
      <c r="AI164" s="20"/>
      <c r="AJ164" s="20"/>
      <c r="AK164" s="20"/>
      <c r="AL164" s="14"/>
      <c r="AM164" s="18"/>
      <c r="AN164" s="18"/>
      <c r="AO164" s="18"/>
      <c r="AP164" s="52"/>
      <c r="AQ164" s="18"/>
      <c r="AR164" s="22"/>
      <c r="AS164" s="22"/>
      <c r="AT164" s="71"/>
    </row>
    <row r="165" spans="2:47" x14ac:dyDescent="0.2">
      <c r="B165" s="63"/>
      <c r="C165" s="14"/>
      <c r="D165" s="140"/>
      <c r="E165" s="14"/>
      <c r="F165" s="14"/>
      <c r="G165" s="14"/>
      <c r="H165" s="14"/>
      <c r="I165" s="14"/>
      <c r="J165" s="18"/>
      <c r="K165" s="20"/>
      <c r="L165" s="14"/>
      <c r="M165" s="18"/>
      <c r="N165" s="14"/>
      <c r="O165" s="18"/>
      <c r="P165" s="16"/>
      <c r="Q165" s="16"/>
      <c r="R165" s="16"/>
      <c r="S165" s="16"/>
      <c r="T165" s="16"/>
      <c r="U165" s="18"/>
      <c r="V165" s="18"/>
      <c r="W165" s="18"/>
      <c r="X165" s="35"/>
      <c r="Y165" s="35"/>
      <c r="Z165" s="35"/>
      <c r="AA165" s="35"/>
      <c r="AB165" s="14"/>
      <c r="AC165" s="14"/>
      <c r="AD165" s="14"/>
      <c r="AE165" s="14"/>
      <c r="AF165" s="14"/>
      <c r="AG165" s="14"/>
      <c r="AH165" s="14"/>
      <c r="AI165" s="20"/>
      <c r="AJ165" s="20"/>
      <c r="AK165" s="20"/>
      <c r="AL165" s="14"/>
      <c r="AM165" s="18"/>
      <c r="AN165" s="18"/>
      <c r="AO165" s="18"/>
      <c r="AP165" s="52"/>
      <c r="AQ165" s="18"/>
      <c r="AR165" s="22"/>
      <c r="AS165" s="18"/>
      <c r="AT165" s="71"/>
    </row>
    <row r="166" spans="2:47" x14ac:dyDescent="0.2">
      <c r="B166" s="63"/>
      <c r="C166" s="14"/>
      <c r="D166" s="140"/>
      <c r="E166" s="14"/>
      <c r="F166" s="14"/>
      <c r="G166" s="14"/>
      <c r="H166" s="14"/>
      <c r="I166" s="14"/>
      <c r="J166" s="18"/>
      <c r="K166" s="20"/>
      <c r="L166" s="14"/>
      <c r="M166" s="18"/>
      <c r="N166" s="14"/>
      <c r="O166" s="18"/>
      <c r="P166" s="16"/>
      <c r="Q166" s="16"/>
      <c r="R166" s="16"/>
      <c r="S166" s="16"/>
      <c r="T166" s="16"/>
      <c r="U166" s="14"/>
      <c r="V166" s="14"/>
      <c r="W166" s="14"/>
      <c r="X166" s="35"/>
      <c r="Y166" s="35"/>
      <c r="Z166" s="35"/>
      <c r="AA166" s="35"/>
      <c r="AB166" s="14"/>
      <c r="AC166" s="14"/>
      <c r="AD166" s="14"/>
      <c r="AE166" s="14"/>
      <c r="AF166" s="14"/>
      <c r="AG166" s="14"/>
      <c r="AH166" s="14"/>
      <c r="AI166" s="20"/>
      <c r="AJ166" s="20"/>
      <c r="AK166" s="20"/>
      <c r="AL166" s="14"/>
      <c r="AM166" s="18"/>
      <c r="AN166" s="18"/>
      <c r="AO166" s="18"/>
      <c r="AP166" s="52"/>
      <c r="AQ166" s="18"/>
      <c r="AR166" s="22"/>
      <c r="AS166" s="18"/>
      <c r="AT166" s="71"/>
    </row>
    <row r="167" spans="2:47" x14ac:dyDescent="0.2">
      <c r="B167" s="63"/>
      <c r="C167" s="14"/>
      <c r="D167" s="140"/>
      <c r="E167" s="14"/>
      <c r="F167" s="14"/>
      <c r="G167" s="14"/>
      <c r="H167" s="14"/>
      <c r="I167" s="14"/>
      <c r="J167" s="18"/>
      <c r="K167" s="20"/>
      <c r="L167" s="14"/>
      <c r="M167" s="18"/>
      <c r="N167" s="14"/>
      <c r="O167" s="18"/>
      <c r="P167" s="16"/>
      <c r="Q167" s="16"/>
      <c r="R167" s="16"/>
      <c r="S167" s="16"/>
      <c r="T167" s="16"/>
      <c r="U167" s="14"/>
      <c r="V167" s="14"/>
      <c r="W167" s="14"/>
      <c r="X167" s="35"/>
      <c r="Y167" s="35"/>
      <c r="Z167" s="35"/>
      <c r="AA167" s="35"/>
      <c r="AB167" s="14"/>
      <c r="AC167" s="14"/>
      <c r="AD167" s="14"/>
      <c r="AE167" s="14"/>
      <c r="AF167" s="14"/>
      <c r="AG167" s="14"/>
      <c r="AH167" s="14"/>
      <c r="AI167" s="20"/>
      <c r="AJ167" s="20"/>
      <c r="AK167" s="20"/>
      <c r="AL167" s="14"/>
      <c r="AM167" s="18"/>
      <c r="AN167" s="18"/>
      <c r="AO167" s="18"/>
      <c r="AP167" s="52"/>
      <c r="AQ167" s="18"/>
      <c r="AR167" s="22"/>
      <c r="AS167" s="18"/>
      <c r="AT167" s="71"/>
    </row>
    <row r="168" spans="2:47" x14ac:dyDescent="0.2">
      <c r="B168" s="63"/>
      <c r="C168" s="14"/>
      <c r="D168" s="140"/>
      <c r="E168" s="14"/>
      <c r="F168" s="14"/>
      <c r="G168" s="14"/>
      <c r="H168" s="14"/>
      <c r="I168" s="14"/>
      <c r="J168" s="18"/>
      <c r="K168" s="20"/>
      <c r="L168" s="14"/>
      <c r="M168" s="18"/>
      <c r="N168" s="14"/>
      <c r="O168" s="18"/>
      <c r="P168" s="16"/>
      <c r="Q168" s="16"/>
      <c r="R168" s="16"/>
      <c r="S168" s="16"/>
      <c r="T168" s="16"/>
      <c r="U168" s="14"/>
      <c r="V168" s="14"/>
      <c r="W168" s="14"/>
      <c r="X168" s="35"/>
      <c r="Y168" s="35"/>
      <c r="Z168" s="35"/>
      <c r="AA168" s="35"/>
      <c r="AB168" s="14"/>
      <c r="AC168" s="14"/>
      <c r="AD168" s="14"/>
      <c r="AE168" s="14"/>
      <c r="AF168" s="14"/>
      <c r="AG168" s="14"/>
      <c r="AH168" s="14"/>
      <c r="AI168" s="20"/>
      <c r="AJ168" s="20"/>
      <c r="AK168" s="20"/>
      <c r="AL168" s="14"/>
      <c r="AM168" s="18"/>
      <c r="AN168" s="18"/>
      <c r="AO168" s="18"/>
      <c r="AP168" s="52"/>
      <c r="AQ168" s="18"/>
      <c r="AR168" s="22"/>
      <c r="AS168" s="52"/>
      <c r="AT168" s="71"/>
    </row>
    <row r="169" spans="2:47" ht="64.5" customHeight="1" x14ac:dyDescent="0.2">
      <c r="B169" s="63"/>
      <c r="C169" s="14"/>
      <c r="D169" s="140"/>
      <c r="E169" s="14"/>
      <c r="F169" s="14"/>
      <c r="G169" s="14"/>
      <c r="H169" s="14"/>
      <c r="I169" s="14"/>
      <c r="J169" s="18"/>
      <c r="K169" s="20"/>
      <c r="L169" s="14"/>
      <c r="M169" s="18"/>
      <c r="N169" s="14"/>
      <c r="O169" s="18"/>
      <c r="P169" s="37"/>
      <c r="Q169" s="37"/>
      <c r="R169" s="37"/>
      <c r="S169" s="37"/>
      <c r="T169" s="37"/>
      <c r="U169" s="14"/>
      <c r="V169" s="14"/>
      <c r="W169" s="14"/>
      <c r="X169" s="35"/>
      <c r="Y169" s="35"/>
      <c r="Z169" s="35"/>
      <c r="AA169" s="35"/>
      <c r="AB169" s="14"/>
      <c r="AC169" s="14"/>
      <c r="AD169" s="14"/>
      <c r="AE169" s="14"/>
      <c r="AF169" s="14"/>
      <c r="AG169" s="14"/>
      <c r="AH169" s="14"/>
      <c r="AI169" s="20"/>
      <c r="AJ169" s="20"/>
      <c r="AK169" s="20"/>
      <c r="AL169" s="14"/>
      <c r="AM169" s="18"/>
      <c r="AN169" s="18"/>
      <c r="AO169" s="18"/>
      <c r="AP169" s="52"/>
      <c r="AQ169" s="18"/>
      <c r="AR169" s="22"/>
      <c r="AS169" s="22"/>
      <c r="AT169" s="71"/>
    </row>
    <row r="170" spans="2:47" x14ac:dyDescent="0.2">
      <c r="B170" s="63"/>
      <c r="C170" s="14"/>
      <c r="D170" s="140"/>
      <c r="E170" s="14"/>
      <c r="F170" s="14"/>
      <c r="G170" s="14"/>
      <c r="H170" s="14"/>
      <c r="I170" s="14"/>
      <c r="J170" s="18"/>
      <c r="K170" s="20"/>
      <c r="L170" s="14"/>
      <c r="M170" s="18"/>
      <c r="N170" s="14"/>
      <c r="O170" s="18"/>
      <c r="P170" s="16"/>
      <c r="Q170" s="16"/>
      <c r="R170" s="16"/>
      <c r="S170" s="16"/>
      <c r="T170" s="16"/>
      <c r="U170" s="14"/>
      <c r="V170" s="14"/>
      <c r="W170" s="14"/>
      <c r="X170" s="35"/>
      <c r="Y170" s="35"/>
      <c r="Z170" s="35"/>
      <c r="AA170" s="35"/>
      <c r="AB170" s="14"/>
      <c r="AC170" s="14"/>
      <c r="AD170" s="14"/>
      <c r="AE170" s="14"/>
      <c r="AF170" s="14"/>
      <c r="AG170" s="14"/>
      <c r="AH170" s="14"/>
      <c r="AI170" s="20"/>
      <c r="AJ170" s="20"/>
      <c r="AK170" s="20"/>
      <c r="AL170" s="14"/>
      <c r="AM170" s="18"/>
      <c r="AN170" s="18"/>
      <c r="AO170" s="18"/>
      <c r="AP170" s="52"/>
      <c r="AQ170" s="18"/>
      <c r="AR170" s="14"/>
      <c r="AS170" s="18"/>
      <c r="AT170" s="71"/>
    </row>
    <row r="171" spans="2:47" x14ac:dyDescent="0.2">
      <c r="B171" s="63"/>
      <c r="C171" s="14"/>
      <c r="D171" s="140"/>
      <c r="E171" s="14"/>
      <c r="F171" s="14"/>
      <c r="G171" s="14"/>
      <c r="H171" s="14"/>
      <c r="I171" s="14"/>
      <c r="J171" s="18"/>
      <c r="K171" s="20"/>
      <c r="L171" s="14"/>
      <c r="M171" s="18"/>
      <c r="N171" s="14"/>
      <c r="O171" s="18"/>
      <c r="P171" s="16"/>
      <c r="Q171" s="16"/>
      <c r="R171" s="16"/>
      <c r="S171" s="16"/>
      <c r="T171" s="16"/>
      <c r="U171" s="14"/>
      <c r="V171" s="14"/>
      <c r="W171" s="14"/>
      <c r="X171" s="35"/>
      <c r="Y171" s="35"/>
      <c r="Z171" s="35"/>
      <c r="AA171" s="35"/>
      <c r="AB171" s="14"/>
      <c r="AC171" s="14"/>
      <c r="AD171" s="14"/>
      <c r="AE171" s="14"/>
      <c r="AF171" s="14"/>
      <c r="AG171" s="14"/>
      <c r="AH171" s="14"/>
      <c r="AI171" s="20"/>
      <c r="AJ171" s="20"/>
      <c r="AK171" s="20"/>
      <c r="AL171" s="14"/>
      <c r="AM171" s="18"/>
      <c r="AN171" s="18"/>
      <c r="AO171" s="18"/>
      <c r="AP171" s="52"/>
      <c r="AQ171" s="18"/>
      <c r="AR171" s="97"/>
      <c r="AS171" s="22"/>
      <c r="AT171" s="71"/>
    </row>
    <row r="172" spans="2:47" x14ac:dyDescent="0.2">
      <c r="B172" s="63"/>
      <c r="C172" s="14"/>
      <c r="D172" s="140"/>
      <c r="E172" s="14"/>
      <c r="F172" s="14"/>
      <c r="G172" s="14"/>
      <c r="H172" s="14"/>
      <c r="I172" s="14"/>
      <c r="J172" s="18"/>
      <c r="K172" s="20"/>
      <c r="L172" s="14"/>
      <c r="M172" s="18"/>
      <c r="N172" s="14"/>
      <c r="O172" s="18"/>
      <c r="P172" s="16"/>
      <c r="Q172" s="16"/>
      <c r="R172" s="16"/>
      <c r="S172" s="16"/>
      <c r="T172" s="16"/>
      <c r="U172" s="14"/>
      <c r="V172" s="14"/>
      <c r="W172" s="14"/>
      <c r="X172" s="35"/>
      <c r="Y172" s="35"/>
      <c r="Z172" s="35"/>
      <c r="AA172" s="35"/>
      <c r="AB172" s="14"/>
      <c r="AC172" s="14"/>
      <c r="AD172" s="14"/>
      <c r="AE172" s="14"/>
      <c r="AF172" s="14"/>
      <c r="AG172" s="14"/>
      <c r="AH172" s="14"/>
      <c r="AI172" s="20"/>
      <c r="AJ172" s="20"/>
      <c r="AK172" s="20"/>
      <c r="AL172" s="14"/>
      <c r="AM172" s="18"/>
      <c r="AN172" s="18"/>
      <c r="AO172" s="18"/>
      <c r="AP172" s="52"/>
      <c r="AQ172" s="18"/>
      <c r="AR172" s="22"/>
      <c r="AS172" s="18"/>
      <c r="AT172" s="71"/>
    </row>
    <row r="173" spans="2:47" x14ac:dyDescent="0.2">
      <c r="B173" s="63"/>
      <c r="C173" s="14"/>
      <c r="D173" s="140"/>
      <c r="E173" s="14"/>
      <c r="F173" s="14"/>
      <c r="G173" s="14"/>
      <c r="H173" s="14"/>
      <c r="I173" s="14"/>
      <c r="J173" s="18"/>
      <c r="K173" s="20"/>
      <c r="L173" s="14"/>
      <c r="M173" s="18"/>
      <c r="N173" s="14"/>
      <c r="O173" s="18"/>
      <c r="P173" s="16"/>
      <c r="Q173" s="16"/>
      <c r="R173" s="16"/>
      <c r="S173" s="16"/>
      <c r="T173" s="16"/>
      <c r="U173" s="14"/>
      <c r="V173" s="14"/>
      <c r="W173" s="14"/>
      <c r="X173" s="35"/>
      <c r="Y173" s="35"/>
      <c r="Z173" s="35"/>
      <c r="AA173" s="35"/>
      <c r="AB173" s="14"/>
      <c r="AC173" s="14"/>
      <c r="AD173" s="14"/>
      <c r="AE173" s="14"/>
      <c r="AF173" s="14"/>
      <c r="AG173" s="14"/>
      <c r="AH173" s="14"/>
      <c r="AI173" s="20"/>
      <c r="AJ173" s="20"/>
      <c r="AK173" s="20"/>
      <c r="AL173" s="14"/>
      <c r="AM173" s="18"/>
      <c r="AN173" s="18"/>
      <c r="AO173" s="18"/>
      <c r="AP173" s="52"/>
      <c r="AQ173" s="18"/>
      <c r="AR173" s="22"/>
      <c r="AS173" s="22"/>
      <c r="AT173" s="71"/>
    </row>
    <row r="174" spans="2:47" s="62" customFormat="1" x14ac:dyDescent="0.2">
      <c r="B174" s="99"/>
      <c r="C174" s="51"/>
      <c r="D174" s="141"/>
      <c r="E174" s="51"/>
      <c r="F174" s="51"/>
      <c r="G174" s="14"/>
      <c r="H174" s="51"/>
      <c r="I174" s="51"/>
      <c r="J174" s="59"/>
      <c r="K174" s="61"/>
      <c r="L174" s="14"/>
      <c r="M174" s="59"/>
      <c r="N174" s="51"/>
      <c r="O174" s="59"/>
      <c r="P174" s="60"/>
      <c r="Q174" s="60"/>
      <c r="R174" s="60"/>
      <c r="S174" s="60"/>
      <c r="T174" s="60"/>
      <c r="U174" s="51"/>
      <c r="V174" s="51"/>
      <c r="W174" s="51"/>
      <c r="X174" s="61"/>
      <c r="Y174" s="61"/>
      <c r="Z174" s="61"/>
      <c r="AA174" s="61"/>
      <c r="AB174" s="51"/>
      <c r="AC174" s="51"/>
      <c r="AD174" s="51"/>
      <c r="AE174" s="51"/>
      <c r="AF174" s="51"/>
      <c r="AG174" s="51"/>
      <c r="AH174" s="51"/>
      <c r="AI174" s="61"/>
      <c r="AJ174" s="61"/>
      <c r="AK174" s="61"/>
      <c r="AL174" s="51"/>
      <c r="AM174" s="59"/>
      <c r="AN174" s="59"/>
      <c r="AO174" s="59"/>
      <c r="AP174" s="52"/>
      <c r="AQ174" s="18"/>
      <c r="AR174" s="22"/>
      <c r="AS174" s="18"/>
      <c r="AT174" s="71"/>
      <c r="AU174" s="80" t="s">
        <v>1120</v>
      </c>
    </row>
    <row r="175" spans="2:47" x14ac:dyDescent="0.2">
      <c r="B175" s="63"/>
      <c r="C175" s="14"/>
      <c r="D175" s="140"/>
      <c r="E175" s="14"/>
      <c r="F175" s="14"/>
      <c r="G175" s="14"/>
      <c r="H175" s="14"/>
      <c r="I175" s="14"/>
      <c r="J175" s="18"/>
      <c r="K175" s="20"/>
      <c r="L175" s="14"/>
      <c r="M175" s="18"/>
      <c r="N175" s="14"/>
      <c r="O175" s="18"/>
      <c r="P175" s="16"/>
      <c r="Q175" s="16"/>
      <c r="R175" s="16"/>
      <c r="S175" s="16"/>
      <c r="T175" s="16"/>
      <c r="U175" s="14"/>
      <c r="V175" s="14"/>
      <c r="W175" s="14"/>
      <c r="X175" s="35"/>
      <c r="Y175" s="35"/>
      <c r="Z175" s="35"/>
      <c r="AA175" s="35"/>
      <c r="AB175" s="14"/>
      <c r="AC175" s="14"/>
      <c r="AD175" s="14"/>
      <c r="AE175" s="14"/>
      <c r="AF175" s="14"/>
      <c r="AG175" s="14"/>
      <c r="AH175" s="14"/>
      <c r="AI175" s="20"/>
      <c r="AJ175" s="20"/>
      <c r="AK175" s="20"/>
      <c r="AL175" s="14"/>
      <c r="AM175" s="18"/>
      <c r="AN175" s="18"/>
      <c r="AO175" s="18"/>
      <c r="AP175" s="52"/>
      <c r="AQ175" s="18"/>
      <c r="AR175" s="22"/>
      <c r="AS175" s="18"/>
      <c r="AT175" s="71"/>
    </row>
    <row r="176" spans="2:47" ht="56.25" customHeight="1" x14ac:dyDescent="0.2">
      <c r="B176" s="63"/>
      <c r="C176" s="14"/>
      <c r="D176" s="140"/>
      <c r="E176" s="14"/>
      <c r="F176" s="14"/>
      <c r="G176" s="14"/>
      <c r="H176" s="14"/>
      <c r="I176" s="14"/>
      <c r="J176" s="18"/>
      <c r="K176" s="20"/>
      <c r="L176" s="14"/>
      <c r="M176" s="18"/>
      <c r="N176" s="14"/>
      <c r="O176" s="18"/>
      <c r="P176" s="16"/>
      <c r="Q176" s="16"/>
      <c r="R176" s="16"/>
      <c r="S176" s="16"/>
      <c r="T176" s="16"/>
      <c r="U176" s="14"/>
      <c r="V176" s="14"/>
      <c r="W176" s="14"/>
      <c r="X176" s="35"/>
      <c r="Y176" s="35"/>
      <c r="Z176" s="35"/>
      <c r="AA176" s="35"/>
      <c r="AB176" s="14"/>
      <c r="AC176" s="14"/>
      <c r="AD176" s="14"/>
      <c r="AE176" s="14"/>
      <c r="AF176" s="14"/>
      <c r="AG176" s="14"/>
      <c r="AH176" s="14"/>
      <c r="AI176" s="20"/>
      <c r="AJ176" s="20"/>
      <c r="AK176" s="20"/>
      <c r="AL176" s="14"/>
      <c r="AM176" s="18"/>
      <c r="AN176" s="18"/>
      <c r="AO176" s="18"/>
      <c r="AP176" s="52"/>
      <c r="AQ176" s="18"/>
      <c r="AR176" s="22"/>
      <c r="AS176" s="22"/>
      <c r="AT176" s="71"/>
    </row>
    <row r="177" spans="2:47" ht="79.5" customHeight="1" x14ac:dyDescent="0.2">
      <c r="B177" s="63"/>
      <c r="C177" s="14"/>
      <c r="D177" s="140"/>
      <c r="E177" s="14"/>
      <c r="F177" s="14"/>
      <c r="G177" s="14"/>
      <c r="H177" s="14"/>
      <c r="I177" s="14"/>
      <c r="J177" s="18"/>
      <c r="K177" s="20"/>
      <c r="L177" s="14"/>
      <c r="M177" s="18"/>
      <c r="N177" s="14"/>
      <c r="O177" s="18"/>
      <c r="P177" s="16"/>
      <c r="Q177" s="16"/>
      <c r="R177" s="16"/>
      <c r="S177" s="16"/>
      <c r="T177" s="16"/>
      <c r="U177" s="14"/>
      <c r="V177" s="14"/>
      <c r="W177" s="14"/>
      <c r="X177" s="35"/>
      <c r="Y177" s="35"/>
      <c r="Z177" s="35"/>
      <c r="AA177" s="35"/>
      <c r="AB177" s="14"/>
      <c r="AC177" s="14"/>
      <c r="AD177" s="14"/>
      <c r="AE177" s="14"/>
      <c r="AF177" s="14"/>
      <c r="AG177" s="14"/>
      <c r="AH177" s="14"/>
      <c r="AI177" s="20"/>
      <c r="AJ177" s="20"/>
      <c r="AK177" s="20"/>
      <c r="AL177" s="14"/>
      <c r="AM177" s="18"/>
      <c r="AN177" s="18"/>
      <c r="AO177" s="18"/>
      <c r="AP177" s="52"/>
      <c r="AQ177" s="18"/>
      <c r="AR177" s="22"/>
      <c r="AS177" s="22"/>
      <c r="AT177" s="71"/>
    </row>
    <row r="178" spans="2:47" x14ac:dyDescent="0.2">
      <c r="B178" s="63"/>
      <c r="C178" s="14"/>
      <c r="D178" s="140"/>
      <c r="E178" s="14"/>
      <c r="F178" s="14"/>
      <c r="G178" s="14"/>
      <c r="H178" s="14"/>
      <c r="I178" s="14"/>
      <c r="J178" s="18"/>
      <c r="K178" s="20"/>
      <c r="L178" s="14"/>
      <c r="M178" s="18"/>
      <c r="N178" s="14"/>
      <c r="O178" s="18"/>
      <c r="P178" s="16"/>
      <c r="Q178" s="16"/>
      <c r="R178" s="16"/>
      <c r="S178" s="16"/>
      <c r="T178" s="16"/>
      <c r="U178" s="14"/>
      <c r="V178" s="14"/>
      <c r="W178" s="14"/>
      <c r="X178" s="35"/>
      <c r="Y178" s="35"/>
      <c r="Z178" s="35"/>
      <c r="AA178" s="35"/>
      <c r="AB178" s="14"/>
      <c r="AC178" s="14"/>
      <c r="AD178" s="14"/>
      <c r="AE178" s="14"/>
      <c r="AF178" s="14"/>
      <c r="AG178" s="14"/>
      <c r="AH178" s="14"/>
      <c r="AI178" s="20"/>
      <c r="AJ178" s="20"/>
      <c r="AK178" s="20"/>
      <c r="AL178" s="14"/>
      <c r="AM178" s="18"/>
      <c r="AN178" s="18"/>
      <c r="AO178" s="18"/>
      <c r="AP178" s="52"/>
      <c r="AQ178" s="18"/>
      <c r="AR178" s="22"/>
      <c r="AS178" s="22"/>
      <c r="AT178" s="71"/>
      <c r="AU178" s="78" t="s">
        <v>1120</v>
      </c>
    </row>
    <row r="179" spans="2:47" x14ac:dyDescent="0.2">
      <c r="B179" s="63"/>
      <c r="C179" s="14"/>
      <c r="D179" s="140"/>
      <c r="E179" s="14"/>
      <c r="F179" s="14"/>
      <c r="G179" s="14"/>
      <c r="H179" s="14"/>
      <c r="I179" s="14"/>
      <c r="J179" s="18"/>
      <c r="K179" s="20"/>
      <c r="L179" s="14"/>
      <c r="M179" s="18"/>
      <c r="N179" s="14"/>
      <c r="O179" s="18"/>
      <c r="P179" s="16"/>
      <c r="Q179" s="16"/>
      <c r="R179" s="16"/>
      <c r="S179" s="16"/>
      <c r="T179" s="16"/>
      <c r="U179" s="14"/>
      <c r="V179" s="14"/>
      <c r="W179" s="14"/>
      <c r="X179" s="35"/>
      <c r="Y179" s="35"/>
      <c r="Z179" s="35"/>
      <c r="AA179" s="35"/>
      <c r="AB179" s="14"/>
      <c r="AC179" s="14"/>
      <c r="AD179" s="14"/>
      <c r="AE179" s="14"/>
      <c r="AF179" s="14"/>
      <c r="AG179" s="14"/>
      <c r="AH179" s="14"/>
      <c r="AI179" s="20"/>
      <c r="AJ179" s="20"/>
      <c r="AK179" s="20"/>
      <c r="AL179" s="14"/>
      <c r="AM179" s="18"/>
      <c r="AN179" s="18"/>
      <c r="AO179" s="18"/>
      <c r="AP179" s="52"/>
      <c r="AQ179" s="18"/>
      <c r="AR179" s="14"/>
      <c r="AS179" s="22"/>
      <c r="AT179" s="71"/>
    </row>
    <row r="180" spans="2:47" x14ac:dyDescent="0.2">
      <c r="B180" s="63"/>
      <c r="C180" s="14"/>
      <c r="D180" s="140"/>
      <c r="E180" s="14"/>
      <c r="F180" s="14"/>
      <c r="G180" s="14"/>
      <c r="H180" s="14"/>
      <c r="I180" s="14"/>
      <c r="J180" s="18"/>
      <c r="K180" s="20"/>
      <c r="L180" s="14"/>
      <c r="M180" s="18"/>
      <c r="N180" s="14"/>
      <c r="O180" s="18"/>
      <c r="P180" s="16"/>
      <c r="Q180" s="16"/>
      <c r="R180" s="16"/>
      <c r="S180" s="16"/>
      <c r="T180" s="16"/>
      <c r="U180" s="14"/>
      <c r="V180" s="14"/>
      <c r="W180" s="14"/>
      <c r="X180" s="35"/>
      <c r="Y180" s="35"/>
      <c r="Z180" s="35"/>
      <c r="AA180" s="35"/>
      <c r="AB180" s="14"/>
      <c r="AC180" s="14"/>
      <c r="AD180" s="14"/>
      <c r="AE180" s="14"/>
      <c r="AF180" s="14"/>
      <c r="AG180" s="14"/>
      <c r="AH180" s="14"/>
      <c r="AI180" s="20"/>
      <c r="AJ180" s="20"/>
      <c r="AK180" s="20"/>
      <c r="AL180" s="14"/>
      <c r="AM180" s="18"/>
      <c r="AN180" s="18"/>
      <c r="AO180" s="18"/>
      <c r="AP180" s="52"/>
      <c r="AQ180" s="18"/>
      <c r="AR180" s="14"/>
      <c r="AS180" s="22"/>
      <c r="AT180" s="71"/>
    </row>
    <row r="181" spans="2:47" x14ac:dyDescent="0.2">
      <c r="B181" s="63"/>
      <c r="C181" s="14"/>
      <c r="D181" s="140"/>
      <c r="E181" s="14"/>
      <c r="F181" s="14"/>
      <c r="G181" s="14"/>
      <c r="H181" s="14"/>
      <c r="I181" s="14"/>
      <c r="J181" s="18"/>
      <c r="K181" s="20"/>
      <c r="L181" s="14"/>
      <c r="M181" s="18"/>
      <c r="N181" s="14"/>
      <c r="O181" s="18"/>
      <c r="P181" s="16"/>
      <c r="Q181" s="16"/>
      <c r="R181" s="16"/>
      <c r="S181" s="16"/>
      <c r="T181" s="16"/>
      <c r="U181" s="14"/>
      <c r="V181" s="14"/>
      <c r="W181" s="14"/>
      <c r="X181" s="35"/>
      <c r="Y181" s="35"/>
      <c r="Z181" s="35"/>
      <c r="AA181" s="35"/>
      <c r="AB181" s="14"/>
      <c r="AC181" s="14"/>
      <c r="AD181" s="14"/>
      <c r="AE181" s="14"/>
      <c r="AF181" s="14"/>
      <c r="AG181" s="14"/>
      <c r="AH181" s="14"/>
      <c r="AI181" s="20"/>
      <c r="AJ181" s="20"/>
      <c r="AK181" s="20"/>
      <c r="AL181" s="14"/>
      <c r="AM181" s="18"/>
      <c r="AN181" s="18"/>
      <c r="AO181" s="18"/>
      <c r="AP181" s="52"/>
      <c r="AQ181" s="18"/>
      <c r="AR181" s="14"/>
      <c r="AS181" s="18"/>
      <c r="AT181" s="71"/>
      <c r="AU181" s="78" t="s">
        <v>1120</v>
      </c>
    </row>
    <row r="182" spans="2:47" x14ac:dyDescent="0.2">
      <c r="B182" s="63"/>
      <c r="C182" s="14"/>
      <c r="D182" s="140"/>
      <c r="E182" s="14"/>
      <c r="F182" s="14"/>
      <c r="G182" s="14"/>
      <c r="H182" s="14"/>
      <c r="I182" s="14"/>
      <c r="J182" s="18"/>
      <c r="K182" s="20"/>
      <c r="L182" s="14"/>
      <c r="M182" s="18"/>
      <c r="N182" s="14"/>
      <c r="O182" s="18"/>
      <c r="P182" s="16"/>
      <c r="Q182" s="16"/>
      <c r="R182" s="16"/>
      <c r="S182" s="16"/>
      <c r="T182" s="16"/>
      <c r="U182" s="14"/>
      <c r="V182" s="14"/>
      <c r="W182" s="14"/>
      <c r="X182" s="35"/>
      <c r="Y182" s="35"/>
      <c r="Z182" s="35"/>
      <c r="AA182" s="35"/>
      <c r="AB182" s="14"/>
      <c r="AC182" s="14"/>
      <c r="AD182" s="14"/>
      <c r="AE182" s="14"/>
      <c r="AF182" s="14"/>
      <c r="AG182" s="14"/>
      <c r="AH182" s="14"/>
      <c r="AI182" s="20"/>
      <c r="AJ182" s="20"/>
      <c r="AK182" s="20"/>
      <c r="AL182" s="14"/>
      <c r="AM182" s="18"/>
      <c r="AN182" s="18"/>
      <c r="AO182" s="18"/>
      <c r="AP182" s="52"/>
      <c r="AQ182" s="18"/>
      <c r="AR182" s="14"/>
      <c r="AS182" s="18"/>
      <c r="AT182" s="71"/>
    </row>
    <row r="183" spans="2:47" x14ac:dyDescent="0.2">
      <c r="B183" s="63"/>
      <c r="C183" s="14"/>
      <c r="D183" s="140"/>
      <c r="E183" s="14"/>
      <c r="F183" s="14"/>
      <c r="G183" s="14"/>
      <c r="H183" s="14"/>
      <c r="I183" s="14"/>
      <c r="J183" s="18"/>
      <c r="K183" s="20"/>
      <c r="L183" s="14"/>
      <c r="M183" s="18"/>
      <c r="N183" s="14"/>
      <c r="O183" s="18"/>
      <c r="P183" s="16"/>
      <c r="Q183" s="16"/>
      <c r="R183" s="16"/>
      <c r="S183" s="16"/>
      <c r="T183" s="16"/>
      <c r="U183" s="14"/>
      <c r="V183" s="14"/>
      <c r="W183" s="14"/>
      <c r="X183" s="35"/>
      <c r="Y183" s="35"/>
      <c r="Z183" s="35"/>
      <c r="AA183" s="35"/>
      <c r="AB183" s="14"/>
      <c r="AC183" s="14"/>
      <c r="AD183" s="14"/>
      <c r="AE183" s="14"/>
      <c r="AF183" s="14"/>
      <c r="AG183" s="14"/>
      <c r="AH183" s="14"/>
      <c r="AI183" s="20"/>
      <c r="AJ183" s="20"/>
      <c r="AK183" s="20"/>
      <c r="AL183" s="14"/>
      <c r="AM183" s="18"/>
      <c r="AN183" s="18"/>
      <c r="AO183" s="18"/>
      <c r="AP183" s="52"/>
      <c r="AQ183" s="18"/>
      <c r="AR183" s="14"/>
      <c r="AS183" s="22"/>
      <c r="AT183" s="71"/>
    </row>
    <row r="184" spans="2:47" x14ac:dyDescent="0.2">
      <c r="B184" s="63"/>
      <c r="C184" s="14"/>
      <c r="D184" s="140"/>
      <c r="E184" s="14"/>
      <c r="F184" s="14"/>
      <c r="G184" s="14"/>
      <c r="H184" s="14"/>
      <c r="I184" s="14"/>
      <c r="J184" s="18"/>
      <c r="K184" s="20"/>
      <c r="L184" s="14"/>
      <c r="M184" s="18"/>
      <c r="N184" s="14"/>
      <c r="O184" s="18"/>
      <c r="P184" s="16"/>
      <c r="Q184" s="16"/>
      <c r="R184" s="16"/>
      <c r="S184" s="16"/>
      <c r="T184" s="16"/>
      <c r="U184" s="14"/>
      <c r="V184" s="14"/>
      <c r="W184" s="14"/>
      <c r="X184" s="35"/>
      <c r="Y184" s="35"/>
      <c r="Z184" s="35"/>
      <c r="AA184" s="35"/>
      <c r="AB184" s="14"/>
      <c r="AC184" s="14"/>
      <c r="AD184" s="14"/>
      <c r="AE184" s="14"/>
      <c r="AF184" s="14"/>
      <c r="AG184" s="14"/>
      <c r="AH184" s="14"/>
      <c r="AI184" s="20"/>
      <c r="AJ184" s="20"/>
      <c r="AK184" s="20"/>
      <c r="AL184" s="14"/>
      <c r="AM184" s="18"/>
      <c r="AN184" s="18"/>
      <c r="AO184" s="18"/>
      <c r="AP184" s="52"/>
      <c r="AQ184" s="18"/>
      <c r="AR184" s="14"/>
      <c r="AS184" s="22"/>
      <c r="AT184" s="71"/>
    </row>
    <row r="185" spans="2:47" x14ac:dyDescent="0.2">
      <c r="B185" s="63"/>
      <c r="C185" s="14"/>
      <c r="D185" s="140"/>
      <c r="E185" s="14"/>
      <c r="F185" s="14"/>
      <c r="G185" s="14"/>
      <c r="H185" s="14"/>
      <c r="I185" s="14"/>
      <c r="J185" s="18"/>
      <c r="K185" s="20"/>
      <c r="L185" s="14"/>
      <c r="M185" s="18"/>
      <c r="N185" s="14"/>
      <c r="O185" s="18"/>
      <c r="P185" s="16"/>
      <c r="Q185" s="16"/>
      <c r="R185" s="16"/>
      <c r="S185" s="16"/>
      <c r="T185" s="16"/>
      <c r="U185" s="14"/>
      <c r="V185" s="14"/>
      <c r="W185" s="14"/>
      <c r="X185" s="35"/>
      <c r="Y185" s="35"/>
      <c r="Z185" s="35"/>
      <c r="AA185" s="35"/>
      <c r="AB185" s="14"/>
      <c r="AC185" s="14"/>
      <c r="AD185" s="14"/>
      <c r="AE185" s="14"/>
      <c r="AF185" s="14"/>
      <c r="AG185" s="14"/>
      <c r="AH185" s="14"/>
      <c r="AI185" s="20"/>
      <c r="AJ185" s="20"/>
      <c r="AK185" s="20"/>
      <c r="AL185" s="14"/>
      <c r="AM185" s="18"/>
      <c r="AN185" s="18"/>
      <c r="AO185" s="18"/>
      <c r="AP185" s="52"/>
      <c r="AQ185" s="18"/>
      <c r="AR185" s="14"/>
      <c r="AS185" s="18"/>
      <c r="AT185" s="71"/>
    </row>
    <row r="186" spans="2:47" x14ac:dyDescent="0.2">
      <c r="B186" s="63"/>
      <c r="C186" s="14"/>
      <c r="D186" s="140"/>
      <c r="E186" s="14"/>
      <c r="F186" s="14"/>
      <c r="G186" s="14"/>
      <c r="H186" s="14"/>
      <c r="I186" s="14"/>
      <c r="J186" s="18"/>
      <c r="K186" s="20"/>
      <c r="L186" s="14"/>
      <c r="M186" s="18"/>
      <c r="N186" s="14"/>
      <c r="O186" s="18"/>
      <c r="P186" s="16"/>
      <c r="Q186" s="16"/>
      <c r="R186" s="16"/>
      <c r="S186" s="16"/>
      <c r="T186" s="16"/>
      <c r="U186" s="14"/>
      <c r="V186" s="14"/>
      <c r="W186" s="14"/>
      <c r="X186" s="35"/>
      <c r="Y186" s="35"/>
      <c r="Z186" s="35"/>
      <c r="AA186" s="35"/>
      <c r="AB186" s="14"/>
      <c r="AC186" s="14"/>
      <c r="AD186" s="14"/>
      <c r="AE186" s="14"/>
      <c r="AF186" s="14"/>
      <c r="AG186" s="14"/>
      <c r="AH186" s="14"/>
      <c r="AI186" s="20"/>
      <c r="AJ186" s="20"/>
      <c r="AK186" s="20"/>
      <c r="AL186" s="14"/>
      <c r="AM186" s="18"/>
      <c r="AN186" s="18"/>
      <c r="AO186" s="18"/>
      <c r="AP186" s="52"/>
      <c r="AQ186" s="18"/>
      <c r="AR186" s="14"/>
      <c r="AS186" s="18"/>
      <c r="AT186" s="71"/>
      <c r="AU186" s="78" t="s">
        <v>1120</v>
      </c>
    </row>
    <row r="187" spans="2:47" ht="41.25" customHeight="1" x14ac:dyDescent="0.2">
      <c r="B187" s="63"/>
      <c r="C187" s="14"/>
      <c r="D187" s="140"/>
      <c r="E187" s="14"/>
      <c r="F187" s="14"/>
      <c r="G187" s="14"/>
      <c r="H187" s="14"/>
      <c r="I187" s="14"/>
      <c r="J187" s="18"/>
      <c r="K187" s="20"/>
      <c r="L187" s="14"/>
      <c r="M187" s="18"/>
      <c r="N187" s="14"/>
      <c r="O187" s="18"/>
      <c r="P187" s="16"/>
      <c r="Q187" s="16"/>
      <c r="R187" s="16"/>
      <c r="S187" s="16"/>
      <c r="T187" s="16"/>
      <c r="U187" s="14"/>
      <c r="V187" s="14"/>
      <c r="W187" s="14"/>
      <c r="X187" s="35"/>
      <c r="Y187" s="35"/>
      <c r="Z187" s="35"/>
      <c r="AA187" s="35"/>
      <c r="AB187" s="14"/>
      <c r="AC187" s="14"/>
      <c r="AD187" s="14"/>
      <c r="AE187" s="14"/>
      <c r="AF187" s="14"/>
      <c r="AG187" s="14"/>
      <c r="AH187" s="14"/>
      <c r="AI187" s="20"/>
      <c r="AJ187" s="20"/>
      <c r="AK187" s="20"/>
      <c r="AL187" s="18"/>
      <c r="AM187" s="18"/>
      <c r="AN187" s="18"/>
      <c r="AO187" s="18"/>
      <c r="AP187" s="52"/>
      <c r="AQ187" s="18"/>
      <c r="AR187" s="14"/>
      <c r="AS187" s="22"/>
      <c r="AT187" s="71"/>
      <c r="AU187" s="78" t="s">
        <v>1120</v>
      </c>
    </row>
    <row r="188" spans="2:47" ht="64.5" customHeight="1" x14ac:dyDescent="0.2">
      <c r="B188" s="63"/>
      <c r="C188" s="14"/>
      <c r="D188" s="140"/>
      <c r="E188" s="14"/>
      <c r="F188" s="14"/>
      <c r="G188" s="14"/>
      <c r="H188" s="14"/>
      <c r="I188" s="14"/>
      <c r="J188" s="18"/>
      <c r="K188" s="20"/>
      <c r="L188" s="14"/>
      <c r="M188" s="18"/>
      <c r="N188" s="14"/>
      <c r="O188" s="18"/>
      <c r="P188" s="16"/>
      <c r="Q188" s="16"/>
      <c r="R188" s="16"/>
      <c r="S188" s="16"/>
      <c r="T188" s="16"/>
      <c r="U188" s="14"/>
      <c r="V188" s="14"/>
      <c r="W188" s="14"/>
      <c r="X188" s="35"/>
      <c r="Y188" s="35"/>
      <c r="Z188" s="35"/>
      <c r="AA188" s="35"/>
      <c r="AB188" s="14"/>
      <c r="AC188" s="14"/>
      <c r="AD188" s="14"/>
      <c r="AE188" s="14"/>
      <c r="AF188" s="14"/>
      <c r="AG188" s="14"/>
      <c r="AH188" s="14"/>
      <c r="AI188" s="20"/>
      <c r="AJ188" s="20"/>
      <c r="AK188" s="20"/>
      <c r="AL188" s="18"/>
      <c r="AM188" s="18"/>
      <c r="AN188" s="18"/>
      <c r="AO188" s="18"/>
      <c r="AP188" s="52"/>
      <c r="AQ188" s="18"/>
      <c r="AR188" s="22"/>
      <c r="AS188" s="22"/>
      <c r="AT188" s="71"/>
    </row>
    <row r="189" spans="2:47" ht="183" customHeight="1" x14ac:dyDescent="0.2">
      <c r="B189" s="63"/>
      <c r="C189" s="14"/>
      <c r="D189" s="140"/>
      <c r="E189" s="14"/>
      <c r="F189" s="14"/>
      <c r="G189" s="14"/>
      <c r="H189" s="14"/>
      <c r="I189" s="14"/>
      <c r="J189" s="18"/>
      <c r="K189" s="20"/>
      <c r="L189" s="14"/>
      <c r="M189" s="18"/>
      <c r="N189" s="14"/>
      <c r="O189" s="18"/>
      <c r="P189" s="16"/>
      <c r="Q189" s="16"/>
      <c r="R189" s="16"/>
      <c r="S189" s="16"/>
      <c r="T189" s="16"/>
      <c r="U189" s="14"/>
      <c r="V189" s="14"/>
      <c r="W189" s="14"/>
      <c r="X189" s="35"/>
      <c r="Y189" s="35"/>
      <c r="Z189" s="35"/>
      <c r="AA189" s="35"/>
      <c r="AB189" s="14"/>
      <c r="AC189" s="14"/>
      <c r="AD189" s="14"/>
      <c r="AE189" s="14"/>
      <c r="AF189" s="14"/>
      <c r="AG189" s="14"/>
      <c r="AH189" s="14"/>
      <c r="AI189" s="20"/>
      <c r="AJ189" s="20"/>
      <c r="AK189" s="20"/>
      <c r="AL189" s="18"/>
      <c r="AM189" s="18"/>
      <c r="AN189" s="18"/>
      <c r="AO189" s="65"/>
      <c r="AP189" s="52"/>
      <c r="AQ189" s="18"/>
      <c r="AR189" s="27"/>
      <c r="AS189" s="95"/>
      <c r="AT189" s="71"/>
    </row>
    <row r="190" spans="2:47" x14ac:dyDescent="0.2">
      <c r="B190" s="63"/>
      <c r="C190" s="14"/>
      <c r="D190" s="140"/>
      <c r="E190" s="14"/>
      <c r="F190" s="14"/>
      <c r="G190" s="14"/>
      <c r="H190" s="14"/>
      <c r="I190" s="14"/>
      <c r="J190" s="18"/>
      <c r="K190" s="20"/>
      <c r="L190" s="14"/>
      <c r="M190" s="18"/>
      <c r="N190" s="14"/>
      <c r="O190" s="18"/>
      <c r="P190" s="16"/>
      <c r="Q190" s="16"/>
      <c r="R190" s="16"/>
      <c r="S190" s="16"/>
      <c r="T190" s="16"/>
      <c r="U190" s="14"/>
      <c r="V190" s="14"/>
      <c r="W190" s="14"/>
      <c r="X190" s="35"/>
      <c r="Y190" s="35"/>
      <c r="Z190" s="35"/>
      <c r="AA190" s="35"/>
      <c r="AB190" s="14"/>
      <c r="AC190" s="14"/>
      <c r="AD190" s="14"/>
      <c r="AE190" s="14"/>
      <c r="AF190" s="14"/>
      <c r="AG190" s="14"/>
      <c r="AH190" s="14"/>
      <c r="AI190" s="20"/>
      <c r="AJ190" s="20"/>
      <c r="AK190" s="20"/>
      <c r="AL190" s="14"/>
      <c r="AM190" s="18"/>
      <c r="AN190" s="18"/>
      <c r="AO190" s="18"/>
      <c r="AP190" s="52"/>
      <c r="AQ190" s="18"/>
      <c r="AR190" s="14"/>
      <c r="AS190" s="22"/>
      <c r="AT190" s="71"/>
    </row>
    <row r="191" spans="2:47" x14ac:dyDescent="0.2">
      <c r="B191" s="63"/>
      <c r="C191" s="14"/>
      <c r="D191" s="140"/>
      <c r="E191" s="14"/>
      <c r="F191" s="14"/>
      <c r="G191" s="14"/>
      <c r="H191" s="14"/>
      <c r="I191" s="14"/>
      <c r="J191" s="18"/>
      <c r="K191" s="20"/>
      <c r="L191" s="14"/>
      <c r="M191" s="18"/>
      <c r="N191" s="14"/>
      <c r="O191" s="18"/>
      <c r="P191" s="16"/>
      <c r="Q191" s="16"/>
      <c r="R191" s="16"/>
      <c r="S191" s="16"/>
      <c r="T191" s="16"/>
      <c r="U191" s="14"/>
      <c r="V191" s="14"/>
      <c r="W191" s="14"/>
      <c r="X191" s="35"/>
      <c r="Y191" s="35"/>
      <c r="Z191" s="35"/>
      <c r="AA191" s="35"/>
      <c r="AB191" s="14"/>
      <c r="AC191" s="14"/>
      <c r="AD191" s="14"/>
      <c r="AE191" s="14"/>
      <c r="AF191" s="14"/>
      <c r="AG191" s="14"/>
      <c r="AH191" s="14"/>
      <c r="AI191" s="20"/>
      <c r="AJ191" s="20"/>
      <c r="AK191" s="20"/>
      <c r="AL191" s="14"/>
      <c r="AM191" s="18"/>
      <c r="AN191" s="18"/>
      <c r="AO191" s="18"/>
      <c r="AP191" s="52"/>
      <c r="AQ191" s="18"/>
      <c r="AR191" s="14"/>
      <c r="AS191" s="18"/>
      <c r="AT191" s="71"/>
      <c r="AU191" s="78" t="s">
        <v>1120</v>
      </c>
    </row>
    <row r="192" spans="2:47" x14ac:dyDescent="0.2">
      <c r="B192" s="63"/>
      <c r="C192" s="14"/>
      <c r="D192" s="140"/>
      <c r="E192" s="14"/>
      <c r="F192" s="14"/>
      <c r="G192" s="14"/>
      <c r="H192" s="14"/>
      <c r="I192" s="14"/>
      <c r="J192" s="18"/>
      <c r="K192" s="20"/>
      <c r="L192" s="14"/>
      <c r="M192" s="18"/>
      <c r="N192" s="14"/>
      <c r="O192" s="18"/>
      <c r="P192" s="16"/>
      <c r="Q192" s="16"/>
      <c r="R192" s="16"/>
      <c r="S192" s="16"/>
      <c r="T192" s="16"/>
      <c r="U192" s="14"/>
      <c r="V192" s="14"/>
      <c r="W192" s="14"/>
      <c r="X192" s="35"/>
      <c r="Y192" s="35"/>
      <c r="Z192" s="35"/>
      <c r="AA192" s="35"/>
      <c r="AB192" s="14"/>
      <c r="AC192" s="14"/>
      <c r="AD192" s="14"/>
      <c r="AE192" s="14"/>
      <c r="AF192" s="14"/>
      <c r="AG192" s="14"/>
      <c r="AH192" s="14"/>
      <c r="AI192" s="20"/>
      <c r="AJ192" s="20"/>
      <c r="AK192" s="20"/>
      <c r="AL192" s="14"/>
      <c r="AM192" s="18"/>
      <c r="AN192" s="18"/>
      <c r="AO192" s="18"/>
      <c r="AP192" s="52"/>
      <c r="AQ192" s="18"/>
      <c r="AR192" s="14"/>
      <c r="AS192" s="22"/>
      <c r="AT192" s="71"/>
    </row>
    <row r="193" spans="2:47" x14ac:dyDescent="0.2">
      <c r="B193" s="63"/>
      <c r="C193" s="14"/>
      <c r="D193" s="140"/>
      <c r="E193" s="14"/>
      <c r="F193" s="14"/>
      <c r="G193" s="14"/>
      <c r="H193" s="14"/>
      <c r="I193" s="14"/>
      <c r="J193" s="18"/>
      <c r="K193" s="20"/>
      <c r="L193" s="14"/>
      <c r="M193" s="18"/>
      <c r="N193" s="14"/>
      <c r="O193" s="18"/>
      <c r="P193" s="16"/>
      <c r="Q193" s="16"/>
      <c r="R193" s="16"/>
      <c r="S193" s="16"/>
      <c r="T193" s="16"/>
      <c r="U193" s="14"/>
      <c r="V193" s="14"/>
      <c r="W193" s="14"/>
      <c r="X193" s="35"/>
      <c r="Y193" s="35"/>
      <c r="Z193" s="35"/>
      <c r="AA193" s="35"/>
      <c r="AB193" s="14"/>
      <c r="AC193" s="14"/>
      <c r="AD193" s="14"/>
      <c r="AE193" s="14"/>
      <c r="AF193" s="14"/>
      <c r="AG193" s="14"/>
      <c r="AH193" s="14"/>
      <c r="AI193" s="20"/>
      <c r="AJ193" s="20"/>
      <c r="AK193" s="20"/>
      <c r="AL193" s="14"/>
      <c r="AM193" s="18"/>
      <c r="AN193" s="18"/>
      <c r="AO193" s="18"/>
      <c r="AP193" s="52"/>
      <c r="AQ193" s="18"/>
      <c r="AR193" s="14"/>
      <c r="AS193" s="22"/>
      <c r="AT193" s="71"/>
    </row>
    <row r="194" spans="2:47" x14ac:dyDescent="0.2">
      <c r="B194" s="63"/>
      <c r="C194" s="14"/>
      <c r="D194" s="140"/>
      <c r="E194" s="14"/>
      <c r="F194" s="14"/>
      <c r="G194" s="14"/>
      <c r="H194" s="14"/>
      <c r="I194" s="14"/>
      <c r="J194" s="18"/>
      <c r="K194" s="138"/>
      <c r="L194" s="14"/>
      <c r="M194" s="18"/>
      <c r="N194" s="14"/>
      <c r="O194" s="18"/>
      <c r="P194" s="16"/>
      <c r="Q194" s="16"/>
      <c r="R194" s="16"/>
      <c r="S194" s="16"/>
      <c r="T194" s="16"/>
      <c r="U194" s="14"/>
      <c r="V194" s="14"/>
      <c r="W194" s="14"/>
      <c r="X194" s="35"/>
      <c r="Y194" s="35"/>
      <c r="Z194" s="35"/>
      <c r="AA194" s="35"/>
      <c r="AB194" s="14"/>
      <c r="AC194" s="14"/>
      <c r="AD194" s="14"/>
      <c r="AE194" s="14"/>
      <c r="AF194" s="14"/>
      <c r="AG194" s="14"/>
      <c r="AH194" s="14"/>
      <c r="AI194" s="35"/>
      <c r="AJ194" s="35"/>
      <c r="AK194" s="35"/>
      <c r="AL194" s="14"/>
      <c r="AM194" s="18"/>
      <c r="AN194" s="18"/>
      <c r="AO194" s="18"/>
      <c r="AP194" s="22"/>
      <c r="AQ194" s="18"/>
      <c r="AR194" s="14"/>
      <c r="AS194" s="22"/>
      <c r="AT194" s="71"/>
    </row>
    <row r="195" spans="2:47" x14ac:dyDescent="0.2">
      <c r="B195" s="63"/>
      <c r="C195" s="14"/>
      <c r="D195" s="140"/>
      <c r="E195" s="14"/>
      <c r="F195" s="14"/>
      <c r="G195" s="14"/>
      <c r="H195" s="14"/>
      <c r="I195" s="14"/>
      <c r="J195" s="18"/>
      <c r="K195" s="20"/>
      <c r="L195" s="14"/>
      <c r="M195" s="18"/>
      <c r="N195" s="14"/>
      <c r="O195" s="18"/>
      <c r="P195" s="16"/>
      <c r="Q195" s="16"/>
      <c r="R195" s="16"/>
      <c r="S195" s="16"/>
      <c r="T195" s="16"/>
      <c r="U195" s="14"/>
      <c r="V195" s="14"/>
      <c r="W195" s="14"/>
      <c r="X195" s="35"/>
      <c r="Y195" s="35"/>
      <c r="Z195" s="35"/>
      <c r="AA195" s="35"/>
      <c r="AB195" s="14"/>
      <c r="AC195" s="14"/>
      <c r="AD195" s="14"/>
      <c r="AE195" s="14"/>
      <c r="AF195" s="14"/>
      <c r="AG195" s="14"/>
      <c r="AH195" s="14"/>
      <c r="AI195" s="20"/>
      <c r="AJ195" s="20"/>
      <c r="AK195" s="20"/>
      <c r="AL195" s="14"/>
      <c r="AM195" s="18"/>
      <c r="AN195" s="18"/>
      <c r="AO195" s="18"/>
      <c r="AP195" s="22"/>
      <c r="AQ195" s="18"/>
      <c r="AR195" s="14"/>
      <c r="AS195" s="18"/>
      <c r="AT195" s="71"/>
      <c r="AU195" s="78" t="s">
        <v>1120</v>
      </c>
    </row>
    <row r="196" spans="2:47" x14ac:dyDescent="0.2">
      <c r="B196" s="63"/>
      <c r="C196" s="14"/>
      <c r="D196" s="140"/>
      <c r="E196" s="14"/>
      <c r="F196" s="14"/>
      <c r="G196" s="14"/>
      <c r="H196" s="14"/>
      <c r="I196" s="14"/>
      <c r="J196" s="18"/>
      <c r="K196" s="20"/>
      <c r="L196" s="14"/>
      <c r="M196" s="18"/>
      <c r="N196" s="14"/>
      <c r="O196" s="18"/>
      <c r="P196" s="16"/>
      <c r="Q196" s="37"/>
      <c r="R196" s="16"/>
      <c r="S196" s="16"/>
      <c r="T196" s="16"/>
      <c r="U196" s="14"/>
      <c r="V196" s="14"/>
      <c r="W196" s="14"/>
      <c r="X196" s="35"/>
      <c r="Y196" s="35"/>
      <c r="Z196" s="35"/>
      <c r="AA196" s="35"/>
      <c r="AB196" s="14"/>
      <c r="AC196" s="14"/>
      <c r="AD196" s="14"/>
      <c r="AE196" s="14"/>
      <c r="AF196" s="14"/>
      <c r="AG196" s="14"/>
      <c r="AH196" s="14"/>
      <c r="AI196" s="20"/>
      <c r="AJ196" s="20"/>
      <c r="AK196" s="20"/>
      <c r="AL196" s="14"/>
      <c r="AM196" s="18"/>
      <c r="AN196" s="18"/>
      <c r="AO196" s="18"/>
      <c r="AP196" s="52"/>
      <c r="AQ196" s="18"/>
      <c r="AR196" s="97"/>
      <c r="AS196" s="22"/>
      <c r="AT196" s="71"/>
    </row>
    <row r="197" spans="2:47" x14ac:dyDescent="0.2">
      <c r="B197" s="63"/>
      <c r="C197" s="14"/>
      <c r="D197" s="140"/>
      <c r="E197" s="14"/>
      <c r="F197" s="14"/>
      <c r="G197" s="14"/>
      <c r="H197" s="14"/>
      <c r="I197" s="14"/>
      <c r="J197" s="18"/>
      <c r="K197" s="20"/>
      <c r="L197" s="14"/>
      <c r="M197" s="18"/>
      <c r="N197" s="14"/>
      <c r="O197" s="18"/>
      <c r="P197" s="16"/>
      <c r="Q197" s="16"/>
      <c r="R197" s="16"/>
      <c r="S197" s="16"/>
      <c r="T197" s="16"/>
      <c r="U197" s="14"/>
      <c r="V197" s="14"/>
      <c r="W197" s="14"/>
      <c r="X197" s="35"/>
      <c r="Y197" s="35"/>
      <c r="Z197" s="35"/>
      <c r="AA197" s="35"/>
      <c r="AB197" s="14"/>
      <c r="AC197" s="14"/>
      <c r="AD197" s="14"/>
      <c r="AE197" s="14"/>
      <c r="AF197" s="14"/>
      <c r="AG197" s="14"/>
      <c r="AH197" s="14"/>
      <c r="AI197" s="20"/>
      <c r="AJ197" s="20"/>
      <c r="AK197" s="20"/>
      <c r="AL197" s="14"/>
      <c r="AM197" s="18"/>
      <c r="AN197" s="18"/>
      <c r="AO197" s="18"/>
      <c r="AP197" s="52"/>
      <c r="AQ197" s="18"/>
      <c r="AR197" s="14"/>
      <c r="AS197" s="18"/>
      <c r="AT197" s="71"/>
      <c r="AU197" s="78" t="s">
        <v>1120</v>
      </c>
    </row>
    <row r="198" spans="2:47" x14ac:dyDescent="0.2">
      <c r="B198" s="63"/>
      <c r="C198" s="14"/>
      <c r="D198" s="140"/>
      <c r="E198" s="14"/>
      <c r="F198" s="14"/>
      <c r="G198" s="14"/>
      <c r="H198" s="14"/>
      <c r="I198" s="14"/>
      <c r="J198" s="18"/>
      <c r="K198" s="20"/>
      <c r="L198" s="14"/>
      <c r="M198" s="18"/>
      <c r="N198" s="14"/>
      <c r="O198" s="18"/>
      <c r="P198" s="16"/>
      <c r="Q198" s="16"/>
      <c r="R198" s="16"/>
      <c r="S198" s="16"/>
      <c r="T198" s="16"/>
      <c r="U198" s="14"/>
      <c r="V198" s="14"/>
      <c r="W198" s="14"/>
      <c r="X198" s="35"/>
      <c r="Y198" s="35"/>
      <c r="Z198" s="35"/>
      <c r="AA198" s="35"/>
      <c r="AB198" s="14"/>
      <c r="AC198" s="14"/>
      <c r="AD198" s="14"/>
      <c r="AE198" s="14"/>
      <c r="AF198" s="14"/>
      <c r="AG198" s="14"/>
      <c r="AH198" s="14"/>
      <c r="AI198" s="20"/>
      <c r="AJ198" s="20"/>
      <c r="AK198" s="20"/>
      <c r="AL198" s="14"/>
      <c r="AM198" s="18"/>
      <c r="AN198" s="18"/>
      <c r="AO198" s="18"/>
      <c r="AP198" s="52"/>
      <c r="AQ198" s="18"/>
      <c r="AR198" s="14"/>
      <c r="AS198" s="22"/>
      <c r="AT198" s="71"/>
    </row>
    <row r="199" spans="2:47" x14ac:dyDescent="0.2">
      <c r="B199" s="63"/>
      <c r="C199" s="14"/>
      <c r="D199" s="140"/>
      <c r="E199" s="14"/>
      <c r="F199" s="14"/>
      <c r="G199" s="14"/>
      <c r="H199" s="14"/>
      <c r="I199" s="14"/>
      <c r="J199" s="18"/>
      <c r="K199" s="20"/>
      <c r="L199" s="14"/>
      <c r="M199" s="18"/>
      <c r="N199" s="14"/>
      <c r="O199" s="18"/>
      <c r="P199" s="16"/>
      <c r="Q199" s="16"/>
      <c r="R199" s="16"/>
      <c r="S199" s="16"/>
      <c r="T199" s="16"/>
      <c r="U199" s="14"/>
      <c r="V199" s="14"/>
      <c r="W199" s="14"/>
      <c r="X199" s="35"/>
      <c r="Y199" s="35"/>
      <c r="Z199" s="35"/>
      <c r="AA199" s="35"/>
      <c r="AB199" s="14"/>
      <c r="AC199" s="14"/>
      <c r="AD199" s="14"/>
      <c r="AE199" s="14"/>
      <c r="AF199" s="14"/>
      <c r="AG199" s="14"/>
      <c r="AH199" s="14"/>
      <c r="AI199" s="20"/>
      <c r="AJ199" s="20"/>
      <c r="AK199" s="20"/>
      <c r="AL199" s="14"/>
      <c r="AM199" s="18"/>
      <c r="AN199" s="18"/>
      <c r="AO199" s="18"/>
      <c r="AP199" s="52"/>
      <c r="AQ199" s="18"/>
      <c r="AR199" s="14"/>
      <c r="AS199" s="22"/>
      <c r="AT199" s="71"/>
    </row>
    <row r="200" spans="2:47" x14ac:dyDescent="0.2">
      <c r="B200" s="63"/>
      <c r="C200" s="51"/>
      <c r="D200" s="140"/>
      <c r="E200" s="14"/>
      <c r="F200" s="14"/>
      <c r="G200" s="14"/>
      <c r="H200" s="14"/>
      <c r="I200" s="14"/>
      <c r="J200" s="18"/>
      <c r="K200" s="20"/>
      <c r="L200" s="14"/>
      <c r="M200" s="18"/>
      <c r="N200" s="14"/>
      <c r="O200" s="18"/>
      <c r="P200" s="16"/>
      <c r="Q200" s="67"/>
      <c r="R200" s="16"/>
      <c r="S200" s="16"/>
      <c r="T200" s="16"/>
      <c r="U200" s="14"/>
      <c r="V200" s="14"/>
      <c r="W200" s="14"/>
      <c r="X200" s="35"/>
      <c r="Y200" s="35"/>
      <c r="Z200" s="35"/>
      <c r="AA200" s="35"/>
      <c r="AB200" s="14"/>
      <c r="AC200" s="14"/>
      <c r="AD200" s="14"/>
      <c r="AE200" s="14"/>
      <c r="AF200" s="14"/>
      <c r="AG200" s="14"/>
      <c r="AH200" s="14"/>
      <c r="AI200" s="20"/>
      <c r="AJ200" s="35"/>
      <c r="AK200" s="20"/>
      <c r="AL200" s="14"/>
      <c r="AM200" s="18"/>
      <c r="AN200" s="18"/>
      <c r="AO200" s="18"/>
      <c r="AP200" s="52"/>
      <c r="AQ200" s="18"/>
      <c r="AR200" s="14"/>
      <c r="AS200" s="22"/>
      <c r="AT200" s="71"/>
    </row>
    <row r="201" spans="2:47" x14ac:dyDescent="0.2">
      <c r="B201" s="63"/>
      <c r="C201" s="14"/>
      <c r="D201" s="140"/>
      <c r="E201" s="14"/>
      <c r="F201" s="14"/>
      <c r="G201" s="14"/>
      <c r="H201" s="14"/>
      <c r="I201" s="14"/>
      <c r="J201" s="18"/>
      <c r="K201" s="20"/>
      <c r="L201" s="14"/>
      <c r="M201" s="18"/>
      <c r="N201" s="14"/>
      <c r="O201" s="18"/>
      <c r="P201" s="37"/>
      <c r="Q201" s="37"/>
      <c r="R201" s="37"/>
      <c r="S201" s="37"/>
      <c r="T201" s="37"/>
      <c r="U201" s="14"/>
      <c r="V201" s="14"/>
      <c r="W201" s="14"/>
      <c r="X201" s="35"/>
      <c r="Y201" s="35"/>
      <c r="Z201" s="35"/>
      <c r="AA201" s="35"/>
      <c r="AB201" s="14"/>
      <c r="AC201" s="14"/>
      <c r="AD201" s="14"/>
      <c r="AE201" s="14"/>
      <c r="AF201" s="14"/>
      <c r="AG201" s="14"/>
      <c r="AH201" s="14"/>
      <c r="AI201" s="20"/>
      <c r="AJ201" s="20"/>
      <c r="AK201" s="20"/>
      <c r="AL201" s="18"/>
      <c r="AM201" s="18"/>
      <c r="AN201" s="18"/>
      <c r="AO201" s="18"/>
      <c r="AP201" s="52"/>
      <c r="AQ201" s="18"/>
      <c r="AR201" s="94"/>
      <c r="AS201" s="52"/>
      <c r="AT201" s="71"/>
    </row>
    <row r="202" spans="2:47" x14ac:dyDescent="0.2">
      <c r="B202" s="63"/>
      <c r="C202" s="14"/>
      <c r="D202" s="140"/>
      <c r="E202" s="14"/>
      <c r="F202" s="14"/>
      <c r="G202" s="14"/>
      <c r="H202" s="14"/>
      <c r="I202" s="14"/>
      <c r="J202" s="18"/>
      <c r="K202" s="20"/>
      <c r="L202" s="14"/>
      <c r="M202" s="18"/>
      <c r="N202" s="14"/>
      <c r="O202" s="18"/>
      <c r="P202" s="16"/>
      <c r="Q202" s="16"/>
      <c r="R202" s="16"/>
      <c r="S202" s="16"/>
      <c r="T202" s="16"/>
      <c r="U202" s="14"/>
      <c r="V202" s="14"/>
      <c r="W202" s="14"/>
      <c r="X202" s="35"/>
      <c r="Y202" s="35"/>
      <c r="Z202" s="35"/>
      <c r="AA202" s="35"/>
      <c r="AB202" s="14"/>
      <c r="AC202" s="14"/>
      <c r="AD202" s="14"/>
      <c r="AE202" s="14"/>
      <c r="AF202" s="14"/>
      <c r="AG202" s="14"/>
      <c r="AH202" s="14"/>
      <c r="AI202" s="20"/>
      <c r="AJ202" s="20"/>
      <c r="AK202" s="20"/>
      <c r="AL202" s="14"/>
      <c r="AM202" s="18"/>
      <c r="AN202" s="18"/>
      <c r="AO202" s="18"/>
      <c r="AP202" s="52"/>
      <c r="AQ202" s="18"/>
      <c r="AR202" s="14"/>
      <c r="AS202" s="22"/>
      <c r="AT202" s="71"/>
    </row>
    <row r="203" spans="2:47" x14ac:dyDescent="0.2">
      <c r="B203" s="63"/>
      <c r="C203" s="14"/>
      <c r="D203" s="140"/>
      <c r="E203" s="14"/>
      <c r="F203" s="14"/>
      <c r="G203" s="14"/>
      <c r="H203" s="14"/>
      <c r="I203" s="14"/>
      <c r="J203" s="18"/>
      <c r="K203" s="20"/>
      <c r="L203" s="14"/>
      <c r="M203" s="18"/>
      <c r="N203" s="14"/>
      <c r="O203" s="18"/>
      <c r="P203" s="16"/>
      <c r="Q203" s="16"/>
      <c r="R203" s="16"/>
      <c r="S203" s="16"/>
      <c r="T203" s="16"/>
      <c r="U203" s="14"/>
      <c r="V203" s="14"/>
      <c r="W203" s="14"/>
      <c r="X203" s="35"/>
      <c r="Y203" s="35"/>
      <c r="Z203" s="35"/>
      <c r="AA203" s="35"/>
      <c r="AB203" s="14"/>
      <c r="AC203" s="14"/>
      <c r="AD203" s="14"/>
      <c r="AE203" s="14"/>
      <c r="AF203" s="14"/>
      <c r="AG203" s="14"/>
      <c r="AH203" s="14"/>
      <c r="AI203" s="20"/>
      <c r="AJ203" s="20"/>
      <c r="AK203" s="20"/>
      <c r="AL203" s="14"/>
      <c r="AM203" s="18"/>
      <c r="AN203" s="18"/>
      <c r="AO203" s="18"/>
      <c r="AP203" s="52"/>
      <c r="AQ203" s="18"/>
      <c r="AR203" s="14"/>
      <c r="AS203" s="18"/>
      <c r="AT203" s="71"/>
    </row>
    <row r="204" spans="2:47" x14ac:dyDescent="0.2">
      <c r="B204" s="63"/>
      <c r="C204" s="14"/>
      <c r="D204" s="140"/>
      <c r="E204" s="14"/>
      <c r="F204" s="14"/>
      <c r="G204" s="14"/>
      <c r="H204" s="14"/>
      <c r="I204" s="14"/>
      <c r="J204" s="18"/>
      <c r="K204" s="20"/>
      <c r="L204" s="14"/>
      <c r="M204" s="18"/>
      <c r="N204" s="14"/>
      <c r="O204" s="18"/>
      <c r="P204" s="16"/>
      <c r="Q204" s="16"/>
      <c r="R204" s="16"/>
      <c r="S204" s="16"/>
      <c r="T204" s="16"/>
      <c r="U204" s="14"/>
      <c r="V204" s="14"/>
      <c r="W204" s="14"/>
      <c r="X204" s="35"/>
      <c r="Y204" s="35"/>
      <c r="Z204" s="35"/>
      <c r="AA204" s="35"/>
      <c r="AB204" s="14"/>
      <c r="AC204" s="14"/>
      <c r="AD204" s="14"/>
      <c r="AE204" s="14"/>
      <c r="AF204" s="14"/>
      <c r="AG204" s="14"/>
      <c r="AH204" s="14"/>
      <c r="AI204" s="20"/>
      <c r="AJ204" s="20"/>
      <c r="AK204" s="20"/>
      <c r="AL204" s="14"/>
      <c r="AM204" s="18"/>
      <c r="AN204" s="18"/>
      <c r="AO204" s="18"/>
      <c r="AP204" s="52"/>
      <c r="AQ204" s="18"/>
      <c r="AR204" s="22"/>
      <c r="AS204" s="18"/>
      <c r="AT204" s="71"/>
    </row>
    <row r="205" spans="2:47" ht="44.25" customHeight="1" x14ac:dyDescent="0.2">
      <c r="B205" s="63"/>
      <c r="C205" s="14"/>
      <c r="D205" s="140"/>
      <c r="E205" s="14"/>
      <c r="F205" s="14"/>
      <c r="G205" s="14"/>
      <c r="H205" s="14"/>
      <c r="I205" s="14"/>
      <c r="J205" s="18"/>
      <c r="K205" s="20"/>
      <c r="L205" s="14"/>
      <c r="M205" s="18"/>
      <c r="N205" s="14"/>
      <c r="O205" s="18"/>
      <c r="P205" s="16"/>
      <c r="Q205" s="16"/>
      <c r="R205" s="16"/>
      <c r="S205" s="16"/>
      <c r="T205" s="16"/>
      <c r="U205" s="14"/>
      <c r="V205" s="14"/>
      <c r="W205" s="14"/>
      <c r="X205" s="35"/>
      <c r="Y205" s="35"/>
      <c r="Z205" s="35"/>
      <c r="AA205" s="35"/>
      <c r="AB205" s="14"/>
      <c r="AC205" s="14"/>
      <c r="AD205" s="14"/>
      <c r="AE205" s="14"/>
      <c r="AF205" s="14"/>
      <c r="AG205" s="14"/>
      <c r="AH205" s="14"/>
      <c r="AI205" s="20"/>
      <c r="AJ205" s="20"/>
      <c r="AK205" s="20"/>
      <c r="AL205" s="14"/>
      <c r="AM205" s="18"/>
      <c r="AN205" s="18"/>
      <c r="AO205" s="18"/>
      <c r="AP205" s="52"/>
      <c r="AQ205" s="18"/>
      <c r="AR205" s="22"/>
      <c r="AS205" s="22"/>
      <c r="AT205" s="71"/>
    </row>
    <row r="206" spans="2:47" ht="78.75" customHeight="1" x14ac:dyDescent="0.2">
      <c r="B206" s="63"/>
      <c r="C206" s="14"/>
      <c r="D206" s="140"/>
      <c r="E206" s="14"/>
      <c r="F206" s="14"/>
      <c r="G206" s="14"/>
      <c r="H206" s="14"/>
      <c r="I206" s="14"/>
      <c r="J206" s="18"/>
      <c r="K206" s="20"/>
      <c r="L206" s="14"/>
      <c r="M206" s="18"/>
      <c r="N206" s="14"/>
      <c r="O206" s="18"/>
      <c r="P206" s="16"/>
      <c r="Q206" s="16"/>
      <c r="R206" s="16"/>
      <c r="S206" s="16"/>
      <c r="T206" s="16"/>
      <c r="U206" s="14"/>
      <c r="V206" s="14"/>
      <c r="W206" s="14"/>
      <c r="X206" s="35"/>
      <c r="Y206" s="35"/>
      <c r="Z206" s="35"/>
      <c r="AA206" s="35"/>
      <c r="AB206" s="14"/>
      <c r="AC206" s="14"/>
      <c r="AD206" s="14"/>
      <c r="AE206" s="14"/>
      <c r="AF206" s="14"/>
      <c r="AG206" s="14"/>
      <c r="AH206" s="14"/>
      <c r="AI206" s="20"/>
      <c r="AJ206" s="20"/>
      <c r="AK206" s="20"/>
      <c r="AL206" s="14"/>
      <c r="AM206" s="18"/>
      <c r="AN206" s="18"/>
      <c r="AO206" s="18"/>
      <c r="AP206" s="52"/>
      <c r="AQ206" s="18"/>
      <c r="AR206" s="22"/>
      <c r="AS206" s="22"/>
      <c r="AT206" s="71"/>
    </row>
    <row r="207" spans="2:47" x14ac:dyDescent="0.2">
      <c r="B207" s="63"/>
      <c r="C207" s="14"/>
      <c r="D207" s="140"/>
      <c r="E207" s="14"/>
      <c r="F207" s="14"/>
      <c r="G207" s="14"/>
      <c r="H207" s="14"/>
      <c r="I207" s="14"/>
      <c r="J207" s="18"/>
      <c r="K207" s="20"/>
      <c r="L207" s="14"/>
      <c r="M207" s="18"/>
      <c r="N207" s="14"/>
      <c r="O207" s="18"/>
      <c r="P207" s="16"/>
      <c r="Q207" s="16"/>
      <c r="R207" s="16"/>
      <c r="S207" s="16"/>
      <c r="T207" s="16"/>
      <c r="U207" s="14"/>
      <c r="V207" s="14"/>
      <c r="W207" s="14"/>
      <c r="X207" s="35"/>
      <c r="Y207" s="35"/>
      <c r="Z207" s="35"/>
      <c r="AA207" s="35"/>
      <c r="AB207" s="14"/>
      <c r="AC207" s="14"/>
      <c r="AD207" s="14"/>
      <c r="AE207" s="14"/>
      <c r="AF207" s="14"/>
      <c r="AG207" s="14"/>
      <c r="AH207" s="14"/>
      <c r="AI207" s="20"/>
      <c r="AJ207" s="20"/>
      <c r="AK207" s="20"/>
      <c r="AL207" s="14"/>
      <c r="AM207" s="18"/>
      <c r="AN207" s="18"/>
      <c r="AO207" s="18"/>
      <c r="AP207" s="52"/>
      <c r="AQ207" s="18"/>
      <c r="AR207" s="22"/>
      <c r="AS207" s="18"/>
      <c r="AT207" s="71"/>
    </row>
    <row r="208" spans="2:47" x14ac:dyDescent="0.2">
      <c r="B208" s="63"/>
      <c r="C208" s="14"/>
      <c r="D208" s="140"/>
      <c r="E208" s="14"/>
      <c r="F208" s="14"/>
      <c r="G208" s="14"/>
      <c r="H208" s="14"/>
      <c r="I208" s="14"/>
      <c r="J208" s="18"/>
      <c r="K208" s="20"/>
      <c r="L208" s="14"/>
      <c r="M208" s="18"/>
      <c r="N208" s="14"/>
      <c r="O208" s="18"/>
      <c r="P208" s="16"/>
      <c r="Q208" s="16"/>
      <c r="R208" s="16"/>
      <c r="S208" s="16"/>
      <c r="T208" s="16"/>
      <c r="U208" s="14"/>
      <c r="V208" s="14"/>
      <c r="W208" s="14"/>
      <c r="X208" s="35"/>
      <c r="Y208" s="35"/>
      <c r="Z208" s="35"/>
      <c r="AA208" s="35"/>
      <c r="AB208" s="14"/>
      <c r="AC208" s="14"/>
      <c r="AD208" s="14"/>
      <c r="AE208" s="14"/>
      <c r="AF208" s="14"/>
      <c r="AG208" s="14"/>
      <c r="AH208" s="14"/>
      <c r="AI208" s="20"/>
      <c r="AJ208" s="20"/>
      <c r="AK208" s="20"/>
      <c r="AL208" s="14"/>
      <c r="AM208" s="18"/>
      <c r="AN208" s="32"/>
      <c r="AO208" s="32"/>
      <c r="AP208" s="52"/>
      <c r="AQ208" s="18"/>
      <c r="AR208" s="94"/>
      <c r="AS208" s="52"/>
      <c r="AT208" s="71"/>
    </row>
    <row r="209" spans="2:46" x14ac:dyDescent="0.2">
      <c r="B209" s="63"/>
      <c r="C209" s="14"/>
      <c r="D209" s="140"/>
      <c r="E209" s="14"/>
      <c r="F209" s="14"/>
      <c r="G209" s="14"/>
      <c r="H209" s="14"/>
      <c r="I209" s="14"/>
      <c r="J209" s="18"/>
      <c r="K209" s="20"/>
      <c r="L209" s="14"/>
      <c r="M209" s="18"/>
      <c r="N209" s="14"/>
      <c r="O209" s="18"/>
      <c r="P209" s="16"/>
      <c r="Q209" s="16"/>
      <c r="R209" s="16"/>
      <c r="S209" s="16"/>
      <c r="T209" s="16"/>
      <c r="U209" s="14"/>
      <c r="V209" s="14"/>
      <c r="W209" s="14"/>
      <c r="X209" s="35"/>
      <c r="Y209" s="35"/>
      <c r="Z209" s="35"/>
      <c r="AA209" s="35"/>
      <c r="AB209" s="14"/>
      <c r="AC209" s="14"/>
      <c r="AD209" s="14"/>
      <c r="AE209" s="14"/>
      <c r="AF209" s="14"/>
      <c r="AG209" s="14"/>
      <c r="AH209" s="14"/>
      <c r="AI209" s="20"/>
      <c r="AJ209" s="20"/>
      <c r="AK209" s="20"/>
      <c r="AL209" s="14"/>
      <c r="AM209" s="18"/>
      <c r="AN209" s="18"/>
      <c r="AO209" s="18"/>
      <c r="AP209" s="52"/>
      <c r="AQ209" s="18"/>
      <c r="AR209" s="94"/>
      <c r="AS209" s="52"/>
      <c r="AT209" s="71"/>
    </row>
    <row r="210" spans="2:46" x14ac:dyDescent="0.2">
      <c r="B210" s="63"/>
      <c r="C210" s="14"/>
      <c r="D210" s="140"/>
      <c r="E210" s="14"/>
      <c r="F210" s="14"/>
      <c r="G210" s="14"/>
      <c r="H210" s="14"/>
      <c r="I210" s="14"/>
      <c r="J210" s="18"/>
      <c r="K210" s="20"/>
      <c r="L210" s="14"/>
      <c r="M210" s="18"/>
      <c r="N210" s="14"/>
      <c r="O210" s="18"/>
      <c r="P210" s="16"/>
      <c r="Q210" s="16"/>
      <c r="R210" s="16"/>
      <c r="S210" s="16"/>
      <c r="T210" s="16"/>
      <c r="U210" s="14"/>
      <c r="V210" s="14"/>
      <c r="W210" s="14"/>
      <c r="X210" s="35"/>
      <c r="Y210" s="35"/>
      <c r="Z210" s="35"/>
      <c r="AA210" s="35"/>
      <c r="AB210" s="14"/>
      <c r="AC210" s="14"/>
      <c r="AD210" s="14"/>
      <c r="AE210" s="14"/>
      <c r="AF210" s="14"/>
      <c r="AG210" s="14"/>
      <c r="AH210" s="14"/>
      <c r="AI210" s="20"/>
      <c r="AJ210" s="20"/>
      <c r="AK210" s="20"/>
      <c r="AL210" s="14"/>
      <c r="AM210" s="18"/>
      <c r="AN210" s="18"/>
      <c r="AO210" s="18"/>
      <c r="AP210" s="52"/>
      <c r="AQ210" s="18"/>
      <c r="AR210" s="97"/>
      <c r="AS210" s="52"/>
      <c r="AT210" s="71"/>
    </row>
    <row r="211" spans="2:46" x14ac:dyDescent="0.2">
      <c r="B211" s="63"/>
      <c r="C211" s="14"/>
      <c r="D211" s="140"/>
      <c r="E211" s="14"/>
      <c r="F211" s="14"/>
      <c r="G211" s="14"/>
      <c r="H211" s="14"/>
      <c r="I211" s="14"/>
      <c r="J211" s="18"/>
      <c r="K211" s="20"/>
      <c r="L211" s="14"/>
      <c r="M211" s="18"/>
      <c r="N211" s="14"/>
      <c r="O211" s="18"/>
      <c r="P211" s="16"/>
      <c r="Q211" s="16"/>
      <c r="R211" s="16"/>
      <c r="S211" s="16"/>
      <c r="T211" s="16"/>
      <c r="U211" s="14"/>
      <c r="V211" s="14"/>
      <c r="W211" s="14"/>
      <c r="X211" s="35"/>
      <c r="Y211" s="35"/>
      <c r="Z211" s="35"/>
      <c r="AA211" s="35"/>
      <c r="AB211" s="14"/>
      <c r="AC211" s="14"/>
      <c r="AD211" s="14"/>
      <c r="AE211" s="14"/>
      <c r="AF211" s="14"/>
      <c r="AG211" s="14"/>
      <c r="AH211" s="14"/>
      <c r="AI211" s="20"/>
      <c r="AJ211" s="20"/>
      <c r="AK211" s="20"/>
      <c r="AL211" s="14"/>
      <c r="AM211" s="18"/>
      <c r="AN211" s="18"/>
      <c r="AO211" s="18"/>
      <c r="AP211" s="52"/>
      <c r="AQ211" s="18"/>
      <c r="AR211" s="97"/>
      <c r="AS211" s="22"/>
      <c r="AT211" s="71"/>
    </row>
    <row r="212" spans="2:46" x14ac:dyDescent="0.2">
      <c r="B212" s="63"/>
      <c r="C212" s="14"/>
      <c r="D212" s="140"/>
      <c r="E212" s="14"/>
      <c r="F212" s="14"/>
      <c r="G212" s="14"/>
      <c r="H212" s="14"/>
      <c r="I212" s="14"/>
      <c r="J212" s="18"/>
      <c r="K212" s="20"/>
      <c r="L212" s="14"/>
      <c r="M212" s="18"/>
      <c r="N212" s="14"/>
      <c r="O212" s="18"/>
      <c r="P212" s="16"/>
      <c r="Q212" s="16"/>
      <c r="R212" s="16"/>
      <c r="S212" s="16"/>
      <c r="T212" s="16"/>
      <c r="U212" s="14"/>
      <c r="V212" s="14"/>
      <c r="W212" s="14"/>
      <c r="X212" s="35"/>
      <c r="Y212" s="35"/>
      <c r="Z212" s="35"/>
      <c r="AA212" s="35"/>
      <c r="AB212" s="14"/>
      <c r="AC212" s="14"/>
      <c r="AD212" s="14"/>
      <c r="AE212" s="14"/>
      <c r="AF212" s="14"/>
      <c r="AG212" s="14"/>
      <c r="AH212" s="14"/>
      <c r="AI212" s="20"/>
      <c r="AJ212" s="20"/>
      <c r="AK212" s="20"/>
      <c r="AL212" s="14"/>
      <c r="AM212" s="18"/>
      <c r="AN212" s="18"/>
      <c r="AO212" s="18"/>
      <c r="AP212" s="52"/>
      <c r="AQ212" s="18"/>
      <c r="AR212" s="97"/>
      <c r="AS212" s="22"/>
      <c r="AT212" s="71"/>
    </row>
    <row r="213" spans="2:46" x14ac:dyDescent="0.2">
      <c r="B213" s="63"/>
      <c r="C213" s="14"/>
      <c r="D213" s="140"/>
      <c r="E213" s="14"/>
      <c r="F213" s="14"/>
      <c r="G213" s="14"/>
      <c r="H213" s="14"/>
      <c r="I213" s="14"/>
      <c r="J213" s="18"/>
      <c r="K213" s="20"/>
      <c r="L213" s="14"/>
      <c r="M213" s="18"/>
      <c r="N213" s="14"/>
      <c r="O213" s="18"/>
      <c r="P213" s="16"/>
      <c r="Q213" s="16"/>
      <c r="R213" s="16"/>
      <c r="S213" s="16"/>
      <c r="T213" s="16"/>
      <c r="U213" s="14"/>
      <c r="V213" s="14"/>
      <c r="W213" s="14"/>
      <c r="X213" s="35"/>
      <c r="Y213" s="35"/>
      <c r="Z213" s="35"/>
      <c r="AA213" s="35"/>
      <c r="AB213" s="14"/>
      <c r="AC213" s="14"/>
      <c r="AD213" s="14"/>
      <c r="AE213" s="14"/>
      <c r="AF213" s="14"/>
      <c r="AG213" s="14"/>
      <c r="AH213" s="14"/>
      <c r="AI213" s="20"/>
      <c r="AJ213" s="20"/>
      <c r="AK213" s="20"/>
      <c r="AL213" s="14"/>
      <c r="AM213" s="18"/>
      <c r="AN213" s="18"/>
      <c r="AO213" s="18"/>
      <c r="AP213" s="86"/>
      <c r="AQ213" s="18"/>
      <c r="AR213" s="97"/>
      <c r="AS213" s="22"/>
      <c r="AT213" s="71"/>
    </row>
    <row r="214" spans="2:46" ht="44.25" customHeight="1" x14ac:dyDescent="0.2">
      <c r="B214" s="63"/>
      <c r="C214" s="14"/>
      <c r="D214" s="140"/>
      <c r="E214" s="14"/>
      <c r="F214" s="14"/>
      <c r="G214" s="14"/>
      <c r="H214" s="14"/>
      <c r="I214" s="14"/>
      <c r="J214" s="18"/>
      <c r="K214" s="20"/>
      <c r="L214" s="14"/>
      <c r="M214" s="18"/>
      <c r="N214" s="14"/>
      <c r="O214" s="18"/>
      <c r="P214" s="16"/>
      <c r="Q214" s="16"/>
      <c r="R214" s="16"/>
      <c r="S214" s="16"/>
      <c r="T214" s="16"/>
      <c r="U214" s="14"/>
      <c r="V214" s="14"/>
      <c r="W214" s="14"/>
      <c r="X214" s="35"/>
      <c r="Y214" s="35"/>
      <c r="Z214" s="35"/>
      <c r="AA214" s="35"/>
      <c r="AB214" s="14"/>
      <c r="AC214" s="14"/>
      <c r="AD214" s="14"/>
      <c r="AE214" s="14"/>
      <c r="AF214" s="14"/>
      <c r="AG214" s="14"/>
      <c r="AH214" s="14"/>
      <c r="AI214" s="20"/>
      <c r="AJ214" s="20"/>
      <c r="AK214" s="20"/>
      <c r="AL214" s="14"/>
      <c r="AM214" s="18"/>
      <c r="AN214" s="18"/>
      <c r="AO214" s="18"/>
      <c r="AP214" s="52"/>
      <c r="AQ214" s="18"/>
      <c r="AR214" s="22"/>
      <c r="AS214" s="18"/>
      <c r="AT214" s="71"/>
    </row>
    <row r="215" spans="2:46" ht="75" customHeight="1" x14ac:dyDescent="0.2">
      <c r="B215" s="63"/>
      <c r="C215" s="14"/>
      <c r="D215" s="140"/>
      <c r="E215" s="14"/>
      <c r="F215" s="14"/>
      <c r="G215" s="14"/>
      <c r="H215" s="14"/>
      <c r="I215" s="14"/>
      <c r="J215" s="18"/>
      <c r="K215" s="20"/>
      <c r="L215" s="14"/>
      <c r="M215" s="18"/>
      <c r="N215" s="14"/>
      <c r="O215" s="18"/>
      <c r="P215" s="16"/>
      <c r="Q215" s="16"/>
      <c r="R215" s="16"/>
      <c r="S215" s="16"/>
      <c r="T215" s="16"/>
      <c r="U215" s="14"/>
      <c r="V215" s="14"/>
      <c r="W215" s="14"/>
      <c r="X215" s="35"/>
      <c r="Y215" s="35"/>
      <c r="Z215" s="35"/>
      <c r="AA215" s="35"/>
      <c r="AB215" s="14"/>
      <c r="AC215" s="14"/>
      <c r="AD215" s="14"/>
      <c r="AE215" s="14"/>
      <c r="AF215" s="14"/>
      <c r="AG215" s="14"/>
      <c r="AH215" s="14"/>
      <c r="AI215" s="20"/>
      <c r="AJ215" s="20"/>
      <c r="AK215" s="20"/>
      <c r="AL215" s="14"/>
      <c r="AM215" s="18"/>
      <c r="AN215" s="18"/>
      <c r="AO215" s="18"/>
      <c r="AP215" s="52"/>
      <c r="AQ215" s="18"/>
      <c r="AR215" s="94"/>
      <c r="AS215" s="22"/>
      <c r="AT215" s="71"/>
    </row>
    <row r="216" spans="2:46" x14ac:dyDescent="0.2">
      <c r="B216" s="63"/>
      <c r="C216" s="14"/>
      <c r="D216" s="140"/>
      <c r="E216" s="14"/>
      <c r="F216" s="14"/>
      <c r="G216" s="14"/>
      <c r="H216" s="14"/>
      <c r="I216" s="14"/>
      <c r="J216" s="18"/>
      <c r="K216" s="20"/>
      <c r="L216" s="14"/>
      <c r="M216" s="18"/>
      <c r="N216" s="14"/>
      <c r="O216" s="18"/>
      <c r="P216" s="16"/>
      <c r="Q216" s="16"/>
      <c r="R216" s="16"/>
      <c r="S216" s="16"/>
      <c r="T216" s="16"/>
      <c r="U216" s="14"/>
      <c r="V216" s="14"/>
      <c r="W216" s="14"/>
      <c r="X216" s="35"/>
      <c r="Y216" s="35"/>
      <c r="Z216" s="35"/>
      <c r="AA216" s="35"/>
      <c r="AB216" s="14"/>
      <c r="AC216" s="14"/>
      <c r="AD216" s="14"/>
      <c r="AE216" s="14"/>
      <c r="AF216" s="14"/>
      <c r="AG216" s="14"/>
      <c r="AH216" s="14"/>
      <c r="AI216" s="20"/>
      <c r="AJ216" s="20"/>
      <c r="AK216" s="20"/>
      <c r="AL216" s="14"/>
      <c r="AM216" s="18"/>
      <c r="AN216" s="18"/>
      <c r="AO216" s="18"/>
      <c r="AP216" s="52"/>
      <c r="AQ216" s="18"/>
      <c r="AR216" s="22"/>
      <c r="AS216" s="52"/>
      <c r="AT216" s="71"/>
    </row>
    <row r="217" spans="2:46" ht="46.5" customHeight="1" x14ac:dyDescent="0.2">
      <c r="B217" s="63"/>
      <c r="C217" s="14"/>
      <c r="D217" s="140"/>
      <c r="E217" s="14"/>
      <c r="F217" s="14"/>
      <c r="G217" s="14"/>
      <c r="H217" s="14"/>
      <c r="I217" s="14"/>
      <c r="J217" s="18"/>
      <c r="K217" s="20"/>
      <c r="L217" s="14"/>
      <c r="M217" s="18"/>
      <c r="N217" s="14"/>
      <c r="O217" s="18"/>
      <c r="P217" s="16"/>
      <c r="Q217" s="16"/>
      <c r="R217" s="16"/>
      <c r="S217" s="16"/>
      <c r="T217" s="16"/>
      <c r="U217" s="14"/>
      <c r="V217" s="14"/>
      <c r="W217" s="14"/>
      <c r="X217" s="35"/>
      <c r="Y217" s="35"/>
      <c r="Z217" s="35"/>
      <c r="AA217" s="35"/>
      <c r="AB217" s="14"/>
      <c r="AC217" s="14"/>
      <c r="AD217" s="14"/>
      <c r="AE217" s="14"/>
      <c r="AF217" s="14"/>
      <c r="AG217" s="14"/>
      <c r="AH217" s="14"/>
      <c r="AI217" s="20"/>
      <c r="AJ217" s="20"/>
      <c r="AK217" s="20"/>
      <c r="AL217" s="14"/>
      <c r="AM217" s="18"/>
      <c r="AN217" s="18"/>
      <c r="AO217" s="18"/>
      <c r="AP217" s="52"/>
      <c r="AQ217" s="18"/>
      <c r="AR217" s="97"/>
      <c r="AS217" s="66"/>
      <c r="AT217" s="71"/>
    </row>
    <row r="218" spans="2:46" x14ac:dyDescent="0.2">
      <c r="B218" s="63"/>
      <c r="C218" s="14"/>
      <c r="D218" s="140"/>
      <c r="E218" s="14"/>
      <c r="F218" s="14"/>
      <c r="G218" s="14"/>
      <c r="H218" s="14"/>
      <c r="I218" s="14"/>
      <c r="J218" s="18"/>
      <c r="K218" s="20"/>
      <c r="L218" s="14"/>
      <c r="M218" s="18"/>
      <c r="N218" s="14"/>
      <c r="O218" s="18"/>
      <c r="P218" s="18"/>
      <c r="Q218" s="37"/>
      <c r="R218" s="16"/>
      <c r="S218" s="16"/>
      <c r="T218" s="16"/>
      <c r="U218" s="14"/>
      <c r="V218" s="14"/>
      <c r="W218" s="14"/>
      <c r="X218" s="35"/>
      <c r="Y218" s="35"/>
      <c r="Z218" s="35"/>
      <c r="AA218" s="35"/>
      <c r="AB218" s="14"/>
      <c r="AC218" s="14"/>
      <c r="AD218" s="14"/>
      <c r="AE218" s="14"/>
      <c r="AF218" s="14"/>
      <c r="AG218" s="14"/>
      <c r="AH218" s="14"/>
      <c r="AI218" s="20"/>
      <c r="AJ218" s="20"/>
      <c r="AK218" s="20"/>
      <c r="AL218" s="14"/>
      <c r="AM218" s="18"/>
      <c r="AN218" s="18"/>
      <c r="AO218" s="18"/>
      <c r="AP218" s="52"/>
      <c r="AQ218" s="18"/>
      <c r="AR218" s="97"/>
      <c r="AS218" s="22"/>
      <c r="AT218" s="92"/>
    </row>
    <row r="219" spans="2:46" x14ac:dyDescent="0.2">
      <c r="B219" s="63"/>
      <c r="C219" s="14"/>
      <c r="D219" s="140"/>
      <c r="E219" s="14"/>
      <c r="F219" s="14"/>
      <c r="G219" s="14"/>
      <c r="H219" s="14"/>
      <c r="I219" s="14"/>
      <c r="J219" s="18"/>
      <c r="K219" s="20"/>
      <c r="L219" s="14"/>
      <c r="M219" s="18"/>
      <c r="N219" s="14"/>
      <c r="O219" s="18"/>
      <c r="P219" s="37"/>
      <c r="Q219" s="37"/>
      <c r="R219" s="16"/>
      <c r="S219" s="16"/>
      <c r="T219" s="16"/>
      <c r="U219" s="14"/>
      <c r="V219" s="14"/>
      <c r="W219" s="14"/>
      <c r="X219" s="35"/>
      <c r="Y219" s="35"/>
      <c r="Z219" s="35"/>
      <c r="AA219" s="35"/>
      <c r="AB219" s="14"/>
      <c r="AC219" s="14"/>
      <c r="AD219" s="14"/>
      <c r="AE219" s="14"/>
      <c r="AF219" s="14"/>
      <c r="AG219" s="14"/>
      <c r="AH219" s="14"/>
      <c r="AI219" s="20"/>
      <c r="AJ219" s="20"/>
      <c r="AK219" s="20"/>
      <c r="AL219" s="14"/>
      <c r="AM219" s="18"/>
      <c r="AN219" s="18"/>
      <c r="AO219" s="18"/>
      <c r="AP219" s="52"/>
      <c r="AQ219" s="18"/>
      <c r="AR219" s="97"/>
      <c r="AS219" s="18"/>
      <c r="AT219" s="92"/>
    </row>
    <row r="220" spans="2:46" x14ac:dyDescent="0.2">
      <c r="B220" s="63"/>
      <c r="C220" s="14"/>
      <c r="D220" s="140"/>
      <c r="E220" s="14"/>
      <c r="F220" s="14"/>
      <c r="G220" s="14"/>
      <c r="H220" s="14"/>
      <c r="I220" s="14"/>
      <c r="J220" s="18"/>
      <c r="K220" s="20"/>
      <c r="L220" s="14"/>
      <c r="M220" s="18"/>
      <c r="N220" s="14"/>
      <c r="O220" s="18"/>
      <c r="P220" s="37"/>
      <c r="Q220" s="37"/>
      <c r="R220" s="16"/>
      <c r="S220" s="16"/>
      <c r="T220" s="16"/>
      <c r="U220" s="14"/>
      <c r="V220" s="14"/>
      <c r="W220" s="14"/>
      <c r="X220" s="35"/>
      <c r="Y220" s="35"/>
      <c r="Z220" s="35"/>
      <c r="AA220" s="35"/>
      <c r="AB220" s="14"/>
      <c r="AC220" s="14"/>
      <c r="AD220" s="14"/>
      <c r="AE220" s="14"/>
      <c r="AF220" s="14"/>
      <c r="AG220" s="14"/>
      <c r="AH220" s="14"/>
      <c r="AI220" s="20"/>
      <c r="AJ220" s="20"/>
      <c r="AK220" s="20"/>
      <c r="AL220" s="14"/>
      <c r="AM220" s="18"/>
      <c r="AN220" s="18"/>
      <c r="AO220" s="18"/>
      <c r="AP220" s="52"/>
      <c r="AQ220" s="18"/>
      <c r="AR220" s="97"/>
      <c r="AS220" s="22"/>
      <c r="AT220" s="92"/>
    </row>
    <row r="221" spans="2:46" x14ac:dyDescent="0.2">
      <c r="B221" s="63"/>
      <c r="C221" s="14"/>
      <c r="D221" s="140"/>
      <c r="E221" s="14"/>
      <c r="F221" s="14"/>
      <c r="G221" s="14"/>
      <c r="H221" s="14"/>
      <c r="I221" s="14"/>
      <c r="J221" s="18"/>
      <c r="K221" s="20"/>
      <c r="L221" s="14"/>
      <c r="M221" s="18"/>
      <c r="N221" s="14"/>
      <c r="O221" s="37"/>
      <c r="P221" s="37"/>
      <c r="Q221" s="37"/>
      <c r="R221" s="16"/>
      <c r="S221" s="16"/>
      <c r="T221" s="16"/>
      <c r="U221" s="14"/>
      <c r="V221" s="14"/>
      <c r="W221" s="14"/>
      <c r="X221" s="35"/>
      <c r="Y221" s="35"/>
      <c r="Z221" s="35"/>
      <c r="AA221" s="35"/>
      <c r="AB221" s="14"/>
      <c r="AC221" s="14"/>
      <c r="AD221" s="14"/>
      <c r="AE221" s="14"/>
      <c r="AF221" s="14"/>
      <c r="AG221" s="14"/>
      <c r="AH221" s="14"/>
      <c r="AI221" s="20"/>
      <c r="AJ221" s="20"/>
      <c r="AK221" s="20"/>
      <c r="AL221" s="14"/>
      <c r="AM221" s="18"/>
      <c r="AN221" s="18"/>
      <c r="AO221" s="18"/>
      <c r="AP221" s="52"/>
      <c r="AQ221" s="18"/>
      <c r="AR221" s="22"/>
      <c r="AS221" s="18"/>
      <c r="AT221" s="92"/>
    </row>
    <row r="222" spans="2:46" x14ac:dyDescent="0.2">
      <c r="B222" s="63"/>
      <c r="C222" s="14"/>
      <c r="D222" s="140"/>
      <c r="E222" s="14"/>
      <c r="F222" s="14"/>
      <c r="G222" s="14"/>
      <c r="H222" s="14"/>
      <c r="I222" s="14"/>
      <c r="J222" s="18"/>
      <c r="K222" s="20"/>
      <c r="L222" s="14"/>
      <c r="M222" s="18"/>
      <c r="N222" s="14"/>
      <c r="O222" s="18"/>
      <c r="P222" s="18"/>
      <c r="Q222" s="37"/>
      <c r="R222" s="16"/>
      <c r="S222" s="16"/>
      <c r="T222" s="16"/>
      <c r="U222" s="14"/>
      <c r="V222" s="14"/>
      <c r="W222" s="14"/>
      <c r="X222" s="35"/>
      <c r="Y222" s="35"/>
      <c r="Z222" s="35"/>
      <c r="AA222" s="35"/>
      <c r="AB222" s="14"/>
      <c r="AC222" s="14"/>
      <c r="AD222" s="14"/>
      <c r="AE222" s="14"/>
      <c r="AF222" s="14"/>
      <c r="AG222" s="14"/>
      <c r="AH222" s="14"/>
      <c r="AI222" s="20"/>
      <c r="AJ222" s="20"/>
      <c r="AK222" s="20"/>
      <c r="AL222" s="14"/>
      <c r="AM222" s="37"/>
      <c r="AN222" s="37"/>
      <c r="AO222" s="18"/>
      <c r="AP222" s="52"/>
      <c r="AQ222" s="18"/>
      <c r="AR222" s="22"/>
      <c r="AS222" s="18"/>
      <c r="AT222" s="92"/>
    </row>
    <row r="223" spans="2:46" x14ac:dyDescent="0.2">
      <c r="B223" s="63"/>
      <c r="C223" s="14"/>
      <c r="D223" s="140"/>
      <c r="E223" s="14"/>
      <c r="F223" s="14"/>
      <c r="G223" s="14"/>
      <c r="H223" s="14"/>
      <c r="I223" s="14"/>
      <c r="J223" s="18"/>
      <c r="K223" s="20"/>
      <c r="L223" s="14"/>
      <c r="M223" s="18"/>
      <c r="N223" s="14"/>
      <c r="O223" s="18"/>
      <c r="P223" s="37"/>
      <c r="Q223" s="37"/>
      <c r="R223" s="16"/>
      <c r="S223" s="16"/>
      <c r="T223" s="16"/>
      <c r="U223" s="14"/>
      <c r="V223" s="14"/>
      <c r="W223" s="14"/>
      <c r="X223" s="35"/>
      <c r="Y223" s="35"/>
      <c r="Z223" s="35"/>
      <c r="AA223" s="35"/>
      <c r="AB223" s="14"/>
      <c r="AC223" s="14"/>
      <c r="AD223" s="14"/>
      <c r="AE223" s="14"/>
      <c r="AF223" s="14"/>
      <c r="AG223" s="14"/>
      <c r="AH223" s="14"/>
      <c r="AI223" s="20"/>
      <c r="AJ223" s="35"/>
      <c r="AK223" s="35"/>
      <c r="AL223" s="14"/>
      <c r="AM223" s="18"/>
      <c r="AN223" s="18"/>
      <c r="AO223" s="18"/>
      <c r="AP223" s="52"/>
      <c r="AQ223" s="18"/>
      <c r="AR223" s="22"/>
      <c r="AS223" s="22"/>
      <c r="AT223" s="92"/>
    </row>
    <row r="224" spans="2:46" x14ac:dyDescent="0.2">
      <c r="B224" s="63"/>
      <c r="C224" s="14"/>
      <c r="D224" s="140"/>
      <c r="E224" s="14"/>
      <c r="F224" s="14"/>
      <c r="G224" s="14"/>
      <c r="H224" s="14"/>
      <c r="I224" s="14"/>
      <c r="J224" s="18"/>
      <c r="K224" s="20"/>
      <c r="L224" s="14"/>
      <c r="M224" s="18"/>
      <c r="N224" s="14"/>
      <c r="O224" s="18"/>
      <c r="P224" s="37"/>
      <c r="Q224" s="37"/>
      <c r="R224" s="16"/>
      <c r="S224" s="16"/>
      <c r="T224" s="16"/>
      <c r="U224" s="14"/>
      <c r="V224" s="14"/>
      <c r="W224" s="14"/>
      <c r="X224" s="35"/>
      <c r="Y224" s="35"/>
      <c r="Z224" s="35"/>
      <c r="AA224" s="35"/>
      <c r="AB224" s="14"/>
      <c r="AC224" s="14"/>
      <c r="AD224" s="14"/>
      <c r="AE224" s="14"/>
      <c r="AF224" s="14"/>
      <c r="AG224" s="14"/>
      <c r="AH224" s="14"/>
      <c r="AI224" s="20"/>
      <c r="AJ224" s="20"/>
      <c r="AK224" s="35"/>
      <c r="AL224" s="14"/>
      <c r="AM224" s="37"/>
      <c r="AN224" s="18"/>
      <c r="AO224" s="18"/>
      <c r="AP224" s="22"/>
      <c r="AQ224" s="18"/>
      <c r="AR224" s="22"/>
      <c r="AS224" s="22"/>
      <c r="AT224" s="92"/>
    </row>
    <row r="225" spans="1:47" x14ac:dyDescent="0.2">
      <c r="B225" s="63"/>
      <c r="C225" s="14"/>
      <c r="D225" s="140"/>
      <c r="E225" s="14"/>
      <c r="F225" s="14"/>
      <c r="G225" s="14"/>
      <c r="H225" s="14"/>
      <c r="I225" s="14"/>
      <c r="J225" s="18"/>
      <c r="K225" s="20"/>
      <c r="L225" s="14"/>
      <c r="M225" s="18"/>
      <c r="N225" s="14"/>
      <c r="O225" s="18"/>
      <c r="P225" s="37"/>
      <c r="Q225" s="37"/>
      <c r="R225" s="16"/>
      <c r="S225" s="16"/>
      <c r="T225" s="16"/>
      <c r="U225" s="14"/>
      <c r="V225" s="14"/>
      <c r="W225" s="14"/>
      <c r="X225" s="35"/>
      <c r="Y225" s="35"/>
      <c r="Z225" s="35"/>
      <c r="AA225" s="35"/>
      <c r="AB225" s="14"/>
      <c r="AC225" s="14"/>
      <c r="AD225" s="14"/>
      <c r="AE225" s="14"/>
      <c r="AF225" s="14"/>
      <c r="AG225" s="14"/>
      <c r="AH225" s="14"/>
      <c r="AI225" s="20"/>
      <c r="AJ225" s="20"/>
      <c r="AK225" s="35"/>
      <c r="AL225" s="14"/>
      <c r="AM225" s="37"/>
      <c r="AN225" s="18"/>
      <c r="AO225" s="18"/>
      <c r="AP225" s="22"/>
      <c r="AQ225" s="18"/>
      <c r="AR225" s="22"/>
      <c r="AS225" s="22"/>
      <c r="AT225" s="92"/>
      <c r="AU225" s="78" t="s">
        <v>1120</v>
      </c>
    </row>
    <row r="226" spans="1:47" x14ac:dyDescent="0.2">
      <c r="B226" s="63"/>
      <c r="C226" s="14"/>
      <c r="D226" s="140"/>
      <c r="E226" s="14"/>
      <c r="F226" s="14"/>
      <c r="G226" s="14"/>
      <c r="H226" s="14"/>
      <c r="I226" s="14"/>
      <c r="J226" s="18"/>
      <c r="K226" s="20"/>
      <c r="L226" s="14"/>
      <c r="M226" s="18"/>
      <c r="N226" s="14"/>
      <c r="O226" s="18"/>
      <c r="P226" s="37"/>
      <c r="Q226" s="37"/>
      <c r="R226" s="16"/>
      <c r="S226" s="16"/>
      <c r="T226" s="16"/>
      <c r="U226" s="14"/>
      <c r="V226" s="14"/>
      <c r="W226" s="14"/>
      <c r="X226" s="35"/>
      <c r="Y226" s="35"/>
      <c r="Z226" s="35"/>
      <c r="AA226" s="35"/>
      <c r="AB226" s="14"/>
      <c r="AC226" s="14"/>
      <c r="AD226" s="14"/>
      <c r="AE226" s="14"/>
      <c r="AF226" s="14"/>
      <c r="AG226" s="14"/>
      <c r="AH226" s="14"/>
      <c r="AI226" s="20"/>
      <c r="AJ226" s="35"/>
      <c r="AK226" s="35"/>
      <c r="AL226" s="14"/>
      <c r="AM226" s="37"/>
      <c r="AN226" s="18"/>
      <c r="AO226" s="37"/>
      <c r="AP226" s="22"/>
      <c r="AQ226" s="18"/>
      <c r="AR226" s="22"/>
      <c r="AS226" s="22"/>
      <c r="AT226" s="92"/>
      <c r="AU226" s="78" t="s">
        <v>1120</v>
      </c>
    </row>
    <row r="227" spans="1:47" x14ac:dyDescent="0.2">
      <c r="B227" s="63"/>
      <c r="C227" s="14"/>
      <c r="D227" s="140"/>
      <c r="E227" s="14"/>
      <c r="F227" s="14"/>
      <c r="G227" s="14"/>
      <c r="H227" s="14"/>
      <c r="I227" s="14"/>
      <c r="J227" s="18"/>
      <c r="K227" s="20"/>
      <c r="L227" s="14"/>
      <c r="M227" s="18"/>
      <c r="N227" s="14"/>
      <c r="O227" s="18"/>
      <c r="P227" s="37"/>
      <c r="Q227" s="37"/>
      <c r="R227" s="16"/>
      <c r="S227" s="16"/>
      <c r="T227" s="16"/>
      <c r="U227" s="14"/>
      <c r="V227" s="14"/>
      <c r="W227" s="14"/>
      <c r="X227" s="35"/>
      <c r="Y227" s="35"/>
      <c r="Z227" s="35"/>
      <c r="AA227" s="35"/>
      <c r="AB227" s="14"/>
      <c r="AC227" s="14"/>
      <c r="AD227" s="14"/>
      <c r="AE227" s="14"/>
      <c r="AF227" s="14"/>
      <c r="AG227" s="14"/>
      <c r="AH227" s="14"/>
      <c r="AI227" s="20"/>
      <c r="AJ227" s="20"/>
      <c r="AK227" s="35"/>
      <c r="AL227" s="14"/>
      <c r="AM227" s="37"/>
      <c r="AN227" s="18"/>
      <c r="AO227" s="37"/>
      <c r="AP227" s="22"/>
      <c r="AQ227" s="18"/>
      <c r="AR227" s="22"/>
      <c r="AS227" s="22"/>
      <c r="AT227" s="92"/>
    </row>
    <row r="228" spans="1:47" x14ac:dyDescent="0.2">
      <c r="B228" s="63"/>
      <c r="C228" s="14"/>
      <c r="D228" s="140"/>
      <c r="E228" s="14"/>
      <c r="F228" s="14"/>
      <c r="G228" s="14"/>
      <c r="H228" s="14"/>
      <c r="I228" s="14"/>
      <c r="J228" s="18"/>
      <c r="K228" s="20"/>
      <c r="L228" s="14"/>
      <c r="M228" s="18"/>
      <c r="N228" s="14"/>
      <c r="O228" s="18"/>
      <c r="P228" s="18"/>
      <c r="Q228" s="18"/>
      <c r="R228" s="16"/>
      <c r="S228" s="16"/>
      <c r="T228" s="16"/>
      <c r="U228" s="14"/>
      <c r="V228" s="14"/>
      <c r="W228" s="14"/>
      <c r="X228" s="35"/>
      <c r="Y228" s="35"/>
      <c r="Z228" s="35"/>
      <c r="AA228" s="35"/>
      <c r="AB228" s="14"/>
      <c r="AC228" s="14"/>
      <c r="AD228" s="14"/>
      <c r="AE228" s="14"/>
      <c r="AF228" s="14"/>
      <c r="AG228" s="14"/>
      <c r="AH228" s="14"/>
      <c r="AI228" s="20"/>
      <c r="AJ228" s="20"/>
      <c r="AK228" s="35"/>
      <c r="AL228" s="14"/>
      <c r="AM228" s="18"/>
      <c r="AN228" s="18"/>
      <c r="AO228" s="37"/>
      <c r="AP228" s="22"/>
      <c r="AQ228" s="18"/>
      <c r="AR228" s="22"/>
      <c r="AS228" s="22"/>
      <c r="AT228" s="71"/>
    </row>
    <row r="229" spans="1:47" x14ac:dyDescent="0.2">
      <c r="B229" s="63"/>
      <c r="C229" s="14"/>
      <c r="D229" s="140"/>
      <c r="E229" s="14"/>
      <c r="F229" s="14"/>
      <c r="G229" s="14"/>
      <c r="H229" s="14"/>
      <c r="I229" s="14"/>
      <c r="J229" s="18"/>
      <c r="K229" s="20"/>
      <c r="L229" s="14"/>
      <c r="M229" s="18"/>
      <c r="N229" s="14"/>
      <c r="O229" s="18"/>
      <c r="P229" s="18"/>
      <c r="Q229" s="18"/>
      <c r="R229" s="16"/>
      <c r="S229" s="16"/>
      <c r="T229" s="16"/>
      <c r="U229" s="14"/>
      <c r="V229" s="14"/>
      <c r="W229" s="14"/>
      <c r="X229" s="35"/>
      <c r="Y229" s="35"/>
      <c r="Z229" s="35"/>
      <c r="AA229" s="35"/>
      <c r="AB229" s="14"/>
      <c r="AC229" s="14"/>
      <c r="AD229" s="14"/>
      <c r="AE229" s="14"/>
      <c r="AF229" s="14"/>
      <c r="AG229" s="14"/>
      <c r="AH229" s="14"/>
      <c r="AI229" s="20"/>
      <c r="AJ229" s="20"/>
      <c r="AK229" s="35"/>
      <c r="AL229" s="14"/>
      <c r="AM229" s="18"/>
      <c r="AN229" s="18"/>
      <c r="AO229" s="37"/>
      <c r="AP229" s="22"/>
      <c r="AQ229" s="18"/>
      <c r="AR229" s="22"/>
      <c r="AS229" s="22"/>
      <c r="AT229" s="71"/>
    </row>
    <row r="230" spans="1:47" x14ac:dyDescent="0.2">
      <c r="B230" s="63"/>
      <c r="C230" s="81"/>
      <c r="D230" s="140"/>
      <c r="E230" s="14"/>
      <c r="F230" s="14"/>
      <c r="G230" s="14"/>
      <c r="H230" s="14"/>
      <c r="I230" s="14"/>
      <c r="J230" s="15"/>
      <c r="K230" s="17"/>
      <c r="L230" s="14"/>
      <c r="M230" s="15"/>
      <c r="N230" s="14"/>
      <c r="O230" s="81"/>
      <c r="P230" s="15"/>
      <c r="Q230" s="15"/>
      <c r="R230" s="16"/>
      <c r="S230" s="16"/>
      <c r="T230" s="16"/>
      <c r="U230" s="14"/>
      <c r="V230" s="14"/>
      <c r="W230" s="14"/>
      <c r="X230" s="23"/>
      <c r="Y230" s="23"/>
      <c r="Z230" s="23"/>
      <c r="AA230" s="23"/>
      <c r="AB230" s="14"/>
      <c r="AC230" s="14"/>
      <c r="AD230" s="14"/>
      <c r="AE230" s="14"/>
      <c r="AF230" s="14"/>
      <c r="AG230" s="14"/>
      <c r="AH230" s="14"/>
      <c r="AI230" s="17"/>
      <c r="AJ230" s="17"/>
      <c r="AK230" s="35"/>
      <c r="AL230" s="81"/>
      <c r="AM230" s="15"/>
      <c r="AN230" s="18"/>
      <c r="AO230" s="18"/>
      <c r="AP230" s="52"/>
      <c r="AQ230" s="18"/>
      <c r="AR230" s="22"/>
      <c r="AS230" s="22"/>
      <c r="AT230" s="71"/>
    </row>
    <row r="231" spans="1:47" x14ac:dyDescent="0.2">
      <c r="B231" s="63"/>
      <c r="C231" s="81"/>
      <c r="D231" s="140"/>
      <c r="E231" s="14"/>
      <c r="F231" s="14"/>
      <c r="G231" s="14"/>
      <c r="H231" s="14"/>
      <c r="I231" s="14"/>
      <c r="J231" s="15"/>
      <c r="K231" s="17"/>
      <c r="L231" s="14"/>
      <c r="M231" s="15"/>
      <c r="N231" s="14"/>
      <c r="O231" s="15"/>
      <c r="P231" s="15"/>
      <c r="Q231" s="15"/>
      <c r="R231" s="16"/>
      <c r="S231" s="16"/>
      <c r="T231" s="16"/>
      <c r="U231" s="14"/>
      <c r="V231" s="14"/>
      <c r="W231" s="14"/>
      <c r="X231" s="23"/>
      <c r="Y231" s="23"/>
      <c r="Z231" s="23"/>
      <c r="AA231" s="23"/>
      <c r="AB231" s="14"/>
      <c r="AC231" s="14"/>
      <c r="AD231" s="14"/>
      <c r="AE231" s="14"/>
      <c r="AF231" s="14"/>
      <c r="AG231" s="14"/>
      <c r="AH231" s="14"/>
      <c r="AI231" s="17"/>
      <c r="AJ231" s="17"/>
      <c r="AK231" s="35"/>
      <c r="AL231" s="14"/>
      <c r="AM231" s="15"/>
      <c r="AN231" s="15"/>
      <c r="AO231" s="15"/>
      <c r="AP231" s="86"/>
      <c r="AQ231" s="15"/>
      <c r="AR231" s="97"/>
      <c r="AS231" s="52"/>
      <c r="AT231" s="71"/>
    </row>
    <row r="232" spans="1:47" x14ac:dyDescent="0.2">
      <c r="A232" s="1" t="s">
        <v>1142</v>
      </c>
      <c r="B232" s="63"/>
      <c r="C232" s="81"/>
      <c r="D232" s="140"/>
      <c r="E232" s="14"/>
      <c r="F232" s="14"/>
      <c r="G232" s="14"/>
      <c r="H232" s="14"/>
      <c r="I232" s="14"/>
      <c r="J232" s="15"/>
      <c r="K232" s="17"/>
      <c r="L232" s="14"/>
      <c r="M232" s="15"/>
      <c r="N232" s="14"/>
      <c r="O232" s="15"/>
      <c r="P232" s="15"/>
      <c r="Q232" s="15"/>
      <c r="R232" s="16"/>
      <c r="S232" s="16"/>
      <c r="T232" s="16"/>
      <c r="U232" s="14"/>
      <c r="V232" s="14"/>
      <c r="W232" s="14"/>
      <c r="X232" s="23"/>
      <c r="Y232" s="23"/>
      <c r="Z232" s="23"/>
      <c r="AA232" s="23"/>
      <c r="AB232" s="14"/>
      <c r="AC232" s="14"/>
      <c r="AD232" s="14"/>
      <c r="AE232" s="14"/>
      <c r="AF232" s="14"/>
      <c r="AG232" s="14"/>
      <c r="AH232" s="14"/>
      <c r="AI232" s="17"/>
      <c r="AJ232" s="23"/>
      <c r="AK232" s="35"/>
      <c r="AL232" s="14"/>
      <c r="AM232" s="15"/>
      <c r="AN232" s="15"/>
      <c r="AO232" s="15"/>
      <c r="AP232" s="86"/>
      <c r="AQ232" s="15"/>
      <c r="AR232" s="97"/>
      <c r="AS232" s="52"/>
      <c r="AT232" s="71"/>
    </row>
    <row r="233" spans="1:47" x14ac:dyDescent="0.2">
      <c r="B233" s="63"/>
      <c r="C233" s="81"/>
      <c r="D233" s="140"/>
      <c r="E233" s="14"/>
      <c r="F233" s="14"/>
      <c r="G233" s="14"/>
      <c r="H233" s="14"/>
      <c r="I233" s="14"/>
      <c r="J233" s="15"/>
      <c r="K233" s="17"/>
      <c r="L233" s="14"/>
      <c r="M233" s="15"/>
      <c r="N233" s="14"/>
      <c r="O233" s="81"/>
      <c r="P233" s="18"/>
      <c r="Q233" s="18"/>
      <c r="R233" s="16"/>
      <c r="S233" s="16"/>
      <c r="T233" s="16"/>
      <c r="U233" s="14"/>
      <c r="V233" s="14"/>
      <c r="W233" s="14"/>
      <c r="X233" s="23"/>
      <c r="Y233" s="23"/>
      <c r="Z233" s="23"/>
      <c r="AA233" s="23"/>
      <c r="AB233" s="14"/>
      <c r="AC233" s="14"/>
      <c r="AD233" s="14"/>
      <c r="AE233" s="14"/>
      <c r="AF233" s="14"/>
      <c r="AG233" s="14"/>
      <c r="AH233" s="14"/>
      <c r="AI233" s="17"/>
      <c r="AJ233" s="17"/>
      <c r="AK233" s="35"/>
      <c r="AL233" s="14"/>
      <c r="AM233" s="15"/>
      <c r="AN233" s="18"/>
      <c r="AO233" s="15"/>
      <c r="AP233" s="22"/>
      <c r="AQ233" s="18"/>
      <c r="AR233" s="22"/>
      <c r="AS233" s="18"/>
      <c r="AT233" s="71"/>
    </row>
    <row r="234" spans="1:47" x14ac:dyDescent="0.2">
      <c r="B234" s="63"/>
      <c r="C234" s="81"/>
      <c r="D234" s="140"/>
      <c r="E234" s="14"/>
      <c r="F234" s="81"/>
      <c r="G234" s="14"/>
      <c r="H234" s="14"/>
      <c r="I234" s="14"/>
      <c r="J234" s="15"/>
      <c r="K234" s="14"/>
      <c r="L234" s="14"/>
      <c r="M234" s="15"/>
      <c r="N234" s="14"/>
      <c r="O234" s="18"/>
      <c r="P234" s="18"/>
      <c r="Q234" s="18"/>
      <c r="R234" s="16"/>
      <c r="S234" s="16"/>
      <c r="T234" s="16"/>
      <c r="U234" s="14"/>
      <c r="V234" s="14"/>
      <c r="W234" s="14"/>
      <c r="X234" s="23"/>
      <c r="Y234" s="23"/>
      <c r="Z234" s="23"/>
      <c r="AA234" s="23"/>
      <c r="AB234" s="14"/>
      <c r="AC234" s="14"/>
      <c r="AD234" s="14"/>
      <c r="AE234" s="14"/>
      <c r="AF234" s="14"/>
      <c r="AG234" s="14"/>
      <c r="AH234" s="14"/>
      <c r="AI234" s="14"/>
      <c r="AJ234" s="17"/>
      <c r="AK234" s="35"/>
      <c r="AL234" s="81"/>
      <c r="AM234" s="15"/>
      <c r="AN234" s="103"/>
      <c r="AO234" s="103"/>
      <c r="AP234" s="101"/>
      <c r="AQ234" s="18"/>
      <c r="AR234" s="81"/>
      <c r="AS234" s="103"/>
      <c r="AT234" s="71"/>
    </row>
    <row r="235" spans="1:47" x14ac:dyDescent="0.2">
      <c r="B235" s="63"/>
      <c r="C235" s="81"/>
      <c r="D235" s="140"/>
      <c r="E235" s="14"/>
      <c r="F235" s="14"/>
      <c r="G235" s="14"/>
      <c r="H235" s="14"/>
      <c r="I235" s="14"/>
      <c r="J235" s="15"/>
      <c r="K235" s="17"/>
      <c r="L235" s="14"/>
      <c r="M235" s="15"/>
      <c r="N235" s="14"/>
      <c r="O235" s="81"/>
      <c r="P235" s="18"/>
      <c r="Q235" s="18"/>
      <c r="R235" s="16"/>
      <c r="S235" s="16"/>
      <c r="T235" s="16"/>
      <c r="U235" s="16"/>
      <c r="V235" s="16"/>
      <c r="W235" s="16"/>
      <c r="X235" s="23"/>
      <c r="Y235" s="23"/>
      <c r="Z235" s="23"/>
      <c r="AA235" s="23"/>
      <c r="AB235" s="14"/>
      <c r="AC235" s="14"/>
      <c r="AD235" s="14"/>
      <c r="AE235" s="14"/>
      <c r="AF235" s="14"/>
      <c r="AG235" s="14"/>
      <c r="AH235" s="14"/>
      <c r="AI235" s="17"/>
      <c r="AJ235" s="17"/>
      <c r="AK235" s="35"/>
      <c r="AL235" s="81"/>
      <c r="AM235" s="18"/>
      <c r="AN235" s="18"/>
      <c r="AO235" s="15"/>
      <c r="AP235" s="22"/>
      <c r="AQ235" s="18"/>
      <c r="AR235" s="22"/>
      <c r="AS235" s="18"/>
      <c r="AT235" s="71"/>
    </row>
    <row r="236" spans="1:47" x14ac:dyDescent="0.2">
      <c r="B236" s="63"/>
      <c r="C236" s="81"/>
      <c r="D236" s="140"/>
      <c r="E236" s="14"/>
      <c r="F236" s="14"/>
      <c r="G236" s="14"/>
      <c r="H236" s="14"/>
      <c r="I236" s="14"/>
      <c r="J236" s="15"/>
      <c r="K236" s="17"/>
      <c r="L236" s="14"/>
      <c r="M236" s="15"/>
      <c r="N236" s="14"/>
      <c r="O236" s="81"/>
      <c r="P236" s="15"/>
      <c r="Q236" s="15"/>
      <c r="R236" s="16"/>
      <c r="S236" s="16"/>
      <c r="T236" s="16"/>
      <c r="U236" s="16"/>
      <c r="V236" s="16"/>
      <c r="W236" s="16"/>
      <c r="X236" s="23"/>
      <c r="Y236" s="23"/>
      <c r="Z236" s="23"/>
      <c r="AA236" s="23"/>
      <c r="AB236" s="14"/>
      <c r="AC236" s="14"/>
      <c r="AD236" s="14"/>
      <c r="AE236" s="14"/>
      <c r="AF236" s="14"/>
      <c r="AG236" s="14"/>
      <c r="AH236" s="14"/>
      <c r="AI236" s="17"/>
      <c r="AJ236" s="17"/>
      <c r="AK236" s="35"/>
      <c r="AL236" s="81"/>
      <c r="AM236" s="15"/>
      <c r="AN236" s="18"/>
      <c r="AO236" s="15"/>
      <c r="AP236" s="22"/>
      <c r="AQ236" s="18"/>
      <c r="AR236" s="22"/>
      <c r="AS236" s="18"/>
      <c r="AT236" s="71"/>
    </row>
    <row r="237" spans="1:47" x14ac:dyDescent="0.2">
      <c r="B237" s="63"/>
      <c r="C237" s="81"/>
      <c r="D237" s="140"/>
      <c r="E237" s="14"/>
      <c r="F237" s="14"/>
      <c r="G237" s="14"/>
      <c r="H237" s="14"/>
      <c r="I237" s="14"/>
      <c r="J237" s="15"/>
      <c r="K237" s="17"/>
      <c r="L237" s="14"/>
      <c r="M237" s="15"/>
      <c r="N237" s="14"/>
      <c r="O237" s="81"/>
      <c r="P237" s="15"/>
      <c r="Q237" s="15"/>
      <c r="R237" s="16"/>
      <c r="S237" s="16"/>
      <c r="T237" s="16"/>
      <c r="U237" s="16"/>
      <c r="V237" s="16"/>
      <c r="W237" s="16"/>
      <c r="X237" s="23"/>
      <c r="Y237" s="23"/>
      <c r="Z237" s="23"/>
      <c r="AA237" s="23"/>
      <c r="AB237" s="14"/>
      <c r="AC237" s="14"/>
      <c r="AD237" s="14"/>
      <c r="AE237" s="14"/>
      <c r="AF237" s="14"/>
      <c r="AG237" s="14"/>
      <c r="AH237" s="14"/>
      <c r="AI237" s="17"/>
      <c r="AJ237" s="17"/>
      <c r="AK237" s="35"/>
      <c r="AL237" s="81"/>
      <c r="AM237" s="15"/>
      <c r="AN237" s="18"/>
      <c r="AO237" s="15"/>
      <c r="AP237" s="22"/>
      <c r="AQ237" s="18"/>
      <c r="AR237" s="22"/>
      <c r="AS237" s="18"/>
      <c r="AT237" s="71"/>
    </row>
    <row r="238" spans="1:47" x14ac:dyDescent="0.2">
      <c r="B238" s="63"/>
      <c r="C238" s="81"/>
      <c r="D238" s="140"/>
      <c r="E238" s="14"/>
      <c r="F238" s="14"/>
      <c r="G238" s="14"/>
      <c r="H238" s="14"/>
      <c r="I238" s="14"/>
      <c r="J238" s="15"/>
      <c r="K238" s="17"/>
      <c r="L238" s="14"/>
      <c r="M238" s="15"/>
      <c r="N238" s="14"/>
      <c r="O238" s="81"/>
      <c r="P238" s="15"/>
      <c r="Q238" s="15"/>
      <c r="R238" s="16"/>
      <c r="S238" s="16"/>
      <c r="T238" s="16"/>
      <c r="U238" s="16"/>
      <c r="V238" s="16"/>
      <c r="W238" s="16"/>
      <c r="X238" s="23"/>
      <c r="Y238" s="23"/>
      <c r="Z238" s="23"/>
      <c r="AA238" s="23"/>
      <c r="AB238" s="14"/>
      <c r="AC238" s="14"/>
      <c r="AD238" s="14"/>
      <c r="AE238" s="14"/>
      <c r="AF238" s="14"/>
      <c r="AG238" s="14"/>
      <c r="AH238" s="14"/>
      <c r="AI238" s="17"/>
      <c r="AJ238" s="17"/>
      <c r="AK238" s="17"/>
      <c r="AL238" s="81"/>
      <c r="AM238" s="15"/>
      <c r="AN238" s="18"/>
      <c r="AO238" s="15"/>
      <c r="AP238" s="22"/>
      <c r="AQ238" s="18"/>
      <c r="AR238" s="22"/>
      <c r="AS238" s="18"/>
      <c r="AT238" s="71"/>
    </row>
    <row r="239" spans="1:47" x14ac:dyDescent="0.2">
      <c r="B239" s="63"/>
      <c r="C239" s="81"/>
      <c r="D239" s="140"/>
      <c r="E239" s="14"/>
      <c r="F239" s="14"/>
      <c r="G239" s="14"/>
      <c r="H239" s="14"/>
      <c r="I239" s="14"/>
      <c r="J239" s="15"/>
      <c r="K239" s="17"/>
      <c r="L239" s="14"/>
      <c r="M239" s="15"/>
      <c r="N239" s="14"/>
      <c r="O239" s="81"/>
      <c r="P239" s="15"/>
      <c r="Q239" s="15"/>
      <c r="R239" s="16"/>
      <c r="S239" s="16"/>
      <c r="T239" s="16"/>
      <c r="U239" s="16"/>
      <c r="V239" s="16"/>
      <c r="W239" s="16"/>
      <c r="X239" s="23"/>
      <c r="Y239" s="23"/>
      <c r="Z239" s="23"/>
      <c r="AA239" s="23"/>
      <c r="AB239" s="14"/>
      <c r="AC239" s="14"/>
      <c r="AD239" s="14"/>
      <c r="AE239" s="14"/>
      <c r="AF239" s="14"/>
      <c r="AG239" s="14"/>
      <c r="AH239" s="14"/>
      <c r="AI239" s="17"/>
      <c r="AJ239" s="17"/>
      <c r="AK239" s="35"/>
      <c r="AL239" s="81"/>
      <c r="AM239" s="15"/>
      <c r="AN239" s="18"/>
      <c r="AO239" s="15"/>
      <c r="AP239" s="22"/>
      <c r="AQ239" s="18"/>
      <c r="AR239" s="22"/>
      <c r="AS239" s="18"/>
      <c r="AT239" s="71"/>
    </row>
    <row r="240" spans="1:47" x14ac:dyDescent="0.2">
      <c r="B240" s="63"/>
      <c r="C240" s="81"/>
      <c r="D240" s="140"/>
      <c r="E240" s="14"/>
      <c r="F240" s="14"/>
      <c r="G240" s="14"/>
      <c r="H240" s="14"/>
      <c r="I240" s="14"/>
      <c r="J240" s="18"/>
      <c r="K240" s="17"/>
      <c r="L240" s="14"/>
      <c r="M240" s="18"/>
      <c r="N240" s="14"/>
      <c r="O240" s="81"/>
      <c r="P240" s="18"/>
      <c r="Q240" s="18"/>
      <c r="R240" s="16"/>
      <c r="S240" s="16"/>
      <c r="T240" s="16"/>
      <c r="U240" s="16"/>
      <c r="V240" s="16"/>
      <c r="W240" s="16"/>
      <c r="X240" s="23"/>
      <c r="Y240" s="23"/>
      <c r="Z240" s="23"/>
      <c r="AA240" s="23"/>
      <c r="AB240" s="14"/>
      <c r="AC240" s="14"/>
      <c r="AD240" s="14"/>
      <c r="AE240" s="14"/>
      <c r="AF240" s="14"/>
      <c r="AG240" s="14"/>
      <c r="AH240" s="14"/>
      <c r="AI240" s="17"/>
      <c r="AJ240" s="17"/>
      <c r="AK240" s="35"/>
      <c r="AL240" s="14"/>
      <c r="AM240" s="15"/>
      <c r="AN240" s="18"/>
      <c r="AO240" s="15"/>
      <c r="AP240" s="22"/>
      <c r="AQ240" s="18"/>
      <c r="AR240" s="22"/>
      <c r="AS240" s="18"/>
      <c r="AT240" s="71"/>
    </row>
    <row r="241" spans="2:46" x14ac:dyDescent="0.2">
      <c r="B241" s="63"/>
      <c r="C241" s="81"/>
      <c r="D241" s="140"/>
      <c r="E241" s="14"/>
      <c r="F241" s="14"/>
      <c r="G241" s="14"/>
      <c r="H241" s="14"/>
      <c r="I241" s="14"/>
      <c r="J241" s="15"/>
      <c r="K241" s="17"/>
      <c r="L241" s="14"/>
      <c r="M241" s="15"/>
      <c r="N241" s="14"/>
      <c r="O241" s="81"/>
      <c r="P241" s="18"/>
      <c r="Q241" s="18"/>
      <c r="R241" s="16"/>
      <c r="S241" s="16"/>
      <c r="T241" s="16"/>
      <c r="U241" s="16"/>
      <c r="V241" s="16"/>
      <c r="W241" s="16"/>
      <c r="X241" s="23"/>
      <c r="Y241" s="23"/>
      <c r="Z241" s="23"/>
      <c r="AA241" s="23"/>
      <c r="AB241" s="14"/>
      <c r="AC241" s="14"/>
      <c r="AD241" s="14"/>
      <c r="AE241" s="14"/>
      <c r="AF241" s="14"/>
      <c r="AG241" s="14"/>
      <c r="AH241" s="14"/>
      <c r="AI241" s="17"/>
      <c r="AJ241" s="17"/>
      <c r="AK241" s="35"/>
      <c r="AL241" s="81"/>
      <c r="AM241" s="15"/>
      <c r="AN241" s="18"/>
      <c r="AO241" s="15"/>
      <c r="AP241" s="22"/>
      <c r="AQ241" s="18"/>
      <c r="AR241" s="22"/>
      <c r="AS241" s="18"/>
      <c r="AT241" s="71"/>
    </row>
    <row r="242" spans="2:46" x14ac:dyDescent="0.2">
      <c r="B242" s="63"/>
      <c r="C242" s="81"/>
      <c r="D242" s="140"/>
      <c r="E242" s="14"/>
      <c r="F242" s="14"/>
      <c r="G242" s="14"/>
      <c r="H242" s="14"/>
      <c r="I242" s="14"/>
      <c r="J242" s="15"/>
      <c r="K242" s="17"/>
      <c r="L242" s="14"/>
      <c r="M242" s="15"/>
      <c r="N242" s="14"/>
      <c r="O242" s="81"/>
      <c r="P242" s="15"/>
      <c r="Q242" s="15"/>
      <c r="R242" s="16"/>
      <c r="S242" s="16"/>
      <c r="T242" s="16"/>
      <c r="U242" s="16"/>
      <c r="V242" s="16"/>
      <c r="W242" s="16"/>
      <c r="X242" s="23"/>
      <c r="Y242" s="23"/>
      <c r="Z242" s="23"/>
      <c r="AA242" s="23"/>
      <c r="AB242" s="14"/>
      <c r="AC242" s="14"/>
      <c r="AD242" s="14"/>
      <c r="AE242" s="14"/>
      <c r="AF242" s="14"/>
      <c r="AG242" s="14"/>
      <c r="AH242" s="14"/>
      <c r="AI242" s="17"/>
      <c r="AJ242" s="17"/>
      <c r="AK242" s="35"/>
      <c r="AL242" s="81"/>
      <c r="AM242" s="15"/>
      <c r="AN242" s="18"/>
      <c r="AO242" s="15"/>
      <c r="AP242" s="22"/>
      <c r="AQ242" s="18"/>
      <c r="AR242" s="22"/>
      <c r="AS242" s="18"/>
      <c r="AT242" s="71"/>
    </row>
    <row r="243" spans="2:46" x14ac:dyDescent="0.2">
      <c r="B243" s="63"/>
      <c r="C243" s="81"/>
      <c r="D243" s="140"/>
      <c r="E243" s="14"/>
      <c r="F243" s="14"/>
      <c r="G243" s="14"/>
      <c r="H243" s="14"/>
      <c r="I243" s="14"/>
      <c r="J243" s="15"/>
      <c r="K243" s="17"/>
      <c r="L243" s="14"/>
      <c r="M243" s="15"/>
      <c r="N243" s="14"/>
      <c r="O243" s="81"/>
      <c r="P243" s="15"/>
      <c r="Q243" s="15"/>
      <c r="R243" s="16"/>
      <c r="S243" s="16"/>
      <c r="T243" s="16"/>
      <c r="U243" s="16"/>
      <c r="V243" s="16"/>
      <c r="W243" s="16"/>
      <c r="X243" s="23"/>
      <c r="Y243" s="23"/>
      <c r="Z243" s="23"/>
      <c r="AA243" s="23"/>
      <c r="AB243" s="14"/>
      <c r="AC243" s="14"/>
      <c r="AD243" s="14"/>
      <c r="AE243" s="14"/>
      <c r="AF243" s="14"/>
      <c r="AG243" s="14"/>
      <c r="AH243" s="14"/>
      <c r="AI243" s="17"/>
      <c r="AJ243" s="17"/>
      <c r="AK243" s="35"/>
      <c r="AL243" s="81"/>
      <c r="AM243" s="15"/>
      <c r="AN243" s="18"/>
      <c r="AO243" s="15"/>
      <c r="AP243" s="22"/>
      <c r="AQ243" s="18"/>
      <c r="AR243" s="22"/>
      <c r="AS243" s="18"/>
      <c r="AT243" s="71"/>
    </row>
    <row r="244" spans="2:46" x14ac:dyDescent="0.2">
      <c r="B244" s="63"/>
      <c r="C244" s="81"/>
      <c r="D244" s="140"/>
      <c r="E244" s="14"/>
      <c r="F244" s="81"/>
      <c r="G244" s="14"/>
      <c r="H244" s="14"/>
      <c r="I244" s="14"/>
      <c r="J244" s="15"/>
      <c r="K244" s="17"/>
      <c r="L244" s="14"/>
      <c r="M244" s="15"/>
      <c r="N244" s="14"/>
      <c r="O244" s="15"/>
      <c r="P244" s="15"/>
      <c r="Q244" s="15"/>
      <c r="R244" s="81"/>
      <c r="S244" s="112"/>
      <c r="T244" s="16"/>
      <c r="U244" s="16"/>
      <c r="V244" s="16"/>
      <c r="W244" s="16"/>
      <c r="X244" s="23"/>
      <c r="Y244" s="23"/>
      <c r="Z244" s="23"/>
      <c r="AA244" s="23"/>
      <c r="AB244" s="14"/>
      <c r="AC244" s="14"/>
      <c r="AD244" s="14"/>
      <c r="AE244" s="14"/>
      <c r="AF244" s="14"/>
      <c r="AG244" s="14"/>
      <c r="AH244" s="14"/>
      <c r="AI244" s="17"/>
      <c r="AJ244" s="17"/>
      <c r="AK244" s="17"/>
      <c r="AL244" s="81"/>
      <c r="AM244" s="15"/>
      <c r="AN244" s="76"/>
      <c r="AO244" s="76"/>
      <c r="AP244" s="76"/>
      <c r="AQ244" s="15"/>
      <c r="AR244" s="22"/>
      <c r="AS244" s="76"/>
      <c r="AT244" s="71"/>
    </row>
    <row r="245" spans="2:46" x14ac:dyDescent="0.2">
      <c r="B245" s="63"/>
      <c r="C245" s="81"/>
      <c r="D245" s="140"/>
      <c r="E245" s="14"/>
      <c r="F245" s="81"/>
      <c r="G245" s="14"/>
      <c r="H245" s="14"/>
      <c r="I245" s="14"/>
      <c r="J245" s="15"/>
      <c r="K245" s="17"/>
      <c r="L245" s="14"/>
      <c r="M245" s="15"/>
      <c r="N245" s="14"/>
      <c r="O245" s="15"/>
      <c r="P245" s="15"/>
      <c r="Q245" s="15"/>
      <c r="R245" s="16"/>
      <c r="S245" s="16"/>
      <c r="T245" s="16"/>
      <c r="U245" s="16"/>
      <c r="V245" s="16"/>
      <c r="W245" s="16"/>
      <c r="X245" s="23"/>
      <c r="Y245" s="23"/>
      <c r="Z245" s="23"/>
      <c r="AA245" s="23"/>
      <c r="AB245" s="14"/>
      <c r="AC245" s="14"/>
      <c r="AD245" s="14"/>
      <c r="AE245" s="14"/>
      <c r="AF245" s="14"/>
      <c r="AG245" s="14"/>
      <c r="AH245" s="14"/>
      <c r="AI245" s="17"/>
      <c r="AJ245" s="17"/>
      <c r="AK245" s="17"/>
      <c r="AL245" s="81"/>
      <c r="AM245" s="15"/>
      <c r="AN245" s="76"/>
      <c r="AO245" s="76"/>
      <c r="AP245" s="76"/>
      <c r="AQ245" s="18"/>
      <c r="AR245" s="22"/>
      <c r="AS245" s="76"/>
      <c r="AT245" s="71"/>
    </row>
    <row r="246" spans="2:46" x14ac:dyDescent="0.2">
      <c r="B246" s="63"/>
      <c r="C246" s="17"/>
      <c r="D246" s="140"/>
      <c r="E246" s="20"/>
      <c r="F246" s="20"/>
      <c r="G246" s="14"/>
      <c r="H246" s="20"/>
      <c r="I246" s="17"/>
      <c r="J246" s="15"/>
      <c r="K246" s="17"/>
      <c r="L246" s="14"/>
      <c r="M246" s="15"/>
      <c r="N246" s="18"/>
      <c r="O246" s="15"/>
      <c r="P246" s="15"/>
      <c r="Q246" s="15"/>
      <c r="R246" s="16"/>
      <c r="S246" s="16"/>
      <c r="T246" s="16"/>
      <c r="U246" s="16"/>
      <c r="V246" s="16"/>
      <c r="W246" s="16"/>
      <c r="X246" s="23"/>
      <c r="Y246" s="23"/>
      <c r="Z246" s="23"/>
      <c r="AA246" s="23"/>
      <c r="AB246" s="14"/>
      <c r="AC246" s="14"/>
      <c r="AD246" s="14"/>
      <c r="AE246" s="14"/>
      <c r="AF246" s="14"/>
      <c r="AG246" s="14"/>
      <c r="AH246" s="14"/>
      <c r="AI246" s="17"/>
      <c r="AJ246" s="17"/>
      <c r="AK246" s="17"/>
      <c r="AL246" s="14"/>
      <c r="AM246" s="15"/>
      <c r="AN246" s="18"/>
      <c r="AO246" s="15"/>
      <c r="AP246" s="22"/>
      <c r="AQ246" s="18"/>
      <c r="AR246" s="22"/>
      <c r="AS246" s="18"/>
      <c r="AT246" s="71"/>
    </row>
    <row r="247" spans="2:46" x14ac:dyDescent="0.2">
      <c r="B247" s="63"/>
      <c r="C247" s="81"/>
      <c r="D247" s="140"/>
      <c r="E247" s="14"/>
      <c r="F247" s="20"/>
      <c r="G247" s="14"/>
      <c r="H247" s="20"/>
      <c r="I247" s="17"/>
      <c r="J247" s="15"/>
      <c r="K247" s="17"/>
      <c r="L247" s="14"/>
      <c r="M247" s="15"/>
      <c r="N247" s="18"/>
      <c r="O247" s="15"/>
      <c r="P247" s="15"/>
      <c r="Q247" s="15"/>
      <c r="R247" s="16"/>
      <c r="S247" s="16"/>
      <c r="T247" s="16"/>
      <c r="U247" s="16"/>
      <c r="V247" s="16"/>
      <c r="W247" s="16"/>
      <c r="X247" s="23"/>
      <c r="Y247" s="23"/>
      <c r="Z247" s="23"/>
      <c r="AA247" s="23"/>
      <c r="AB247" s="14"/>
      <c r="AC247" s="14"/>
      <c r="AD247" s="14"/>
      <c r="AE247" s="14"/>
      <c r="AF247" s="14"/>
      <c r="AG247" s="14"/>
      <c r="AH247" s="14"/>
      <c r="AI247" s="17"/>
      <c r="AJ247" s="17"/>
      <c r="AK247" s="17"/>
      <c r="AL247" s="14"/>
      <c r="AM247" s="15"/>
      <c r="AN247" s="18"/>
      <c r="AO247" s="15"/>
      <c r="AP247" s="22"/>
      <c r="AQ247" s="18"/>
      <c r="AR247" s="22"/>
      <c r="AS247" s="18"/>
      <c r="AT247" s="71"/>
    </row>
    <row r="248" spans="2:46" x14ac:dyDescent="0.2">
      <c r="B248" s="63"/>
      <c r="C248" s="81"/>
      <c r="D248" s="140"/>
      <c r="E248" s="14"/>
      <c r="F248" s="20"/>
      <c r="G248" s="14"/>
      <c r="H248" s="20"/>
      <c r="I248" s="17"/>
      <c r="J248" s="15"/>
      <c r="K248" s="17"/>
      <c r="L248" s="14"/>
      <c r="M248" s="15"/>
      <c r="N248" s="18"/>
      <c r="O248" s="15"/>
      <c r="P248" s="15"/>
      <c r="Q248" s="15"/>
      <c r="R248" s="16"/>
      <c r="S248" s="16"/>
      <c r="T248" s="16"/>
      <c r="U248" s="16"/>
      <c r="V248" s="16"/>
      <c r="W248" s="16"/>
      <c r="X248" s="23"/>
      <c r="Y248" s="23"/>
      <c r="Z248" s="23"/>
      <c r="AA248" s="23"/>
      <c r="AB248" s="14"/>
      <c r="AC248" s="14"/>
      <c r="AD248" s="14"/>
      <c r="AE248" s="14"/>
      <c r="AF248" s="14"/>
      <c r="AG248" s="14"/>
      <c r="AH248" s="14"/>
      <c r="AI248" s="17"/>
      <c r="AJ248" s="17"/>
      <c r="AK248" s="17"/>
      <c r="AL248" s="14"/>
      <c r="AM248" s="15"/>
      <c r="AN248" s="18"/>
      <c r="AO248" s="77"/>
      <c r="AP248" s="77"/>
      <c r="AQ248" s="18"/>
      <c r="AR248" s="86"/>
      <c r="AS248" s="18"/>
      <c r="AT248" s="71"/>
    </row>
    <row r="249" spans="2:46" x14ac:dyDescent="0.2">
      <c r="B249" s="63"/>
      <c r="C249" s="81"/>
      <c r="D249" s="140"/>
      <c r="E249" s="20"/>
      <c r="F249" s="20"/>
      <c r="G249" s="14"/>
      <c r="H249" s="20"/>
      <c r="I249" s="17"/>
      <c r="J249" s="15"/>
      <c r="K249" s="17"/>
      <c r="L249" s="14"/>
      <c r="M249" s="15"/>
      <c r="N249" s="18"/>
      <c r="O249" s="15"/>
      <c r="P249" s="15"/>
      <c r="Q249" s="15"/>
      <c r="R249" s="81"/>
      <c r="S249" s="112"/>
      <c r="T249" s="16"/>
      <c r="U249" s="16"/>
      <c r="V249" s="16"/>
      <c r="W249" s="16"/>
      <c r="X249" s="23"/>
      <c r="Y249" s="23"/>
      <c r="Z249" s="23"/>
      <c r="AA249" s="23"/>
      <c r="AB249" s="14"/>
      <c r="AC249" s="14"/>
      <c r="AD249" s="14"/>
      <c r="AE249" s="14"/>
      <c r="AF249" s="14"/>
      <c r="AG249" s="14"/>
      <c r="AH249" s="14"/>
      <c r="AI249" s="17"/>
      <c r="AJ249" s="17"/>
      <c r="AK249" s="17"/>
      <c r="AL249" s="14"/>
      <c r="AM249" s="15"/>
      <c r="AN249" s="76"/>
      <c r="AO249" s="76"/>
      <c r="AP249" s="76"/>
      <c r="AQ249" s="76"/>
      <c r="AR249" s="81"/>
      <c r="AS249" s="76"/>
      <c r="AT249" s="71"/>
    </row>
    <row r="250" spans="2:46" ht="13.5" x14ac:dyDescent="0.2">
      <c r="B250" s="63"/>
      <c r="C250" s="81"/>
      <c r="D250" s="144"/>
      <c r="E250" s="14"/>
      <c r="F250" s="20"/>
      <c r="G250" s="14"/>
      <c r="H250" s="20"/>
      <c r="I250" s="17"/>
      <c r="J250" s="15"/>
      <c r="K250" s="17"/>
      <c r="L250" s="14"/>
      <c r="M250" s="15"/>
      <c r="N250" s="18"/>
      <c r="O250" s="15"/>
      <c r="P250" s="15"/>
      <c r="Q250" s="15"/>
      <c r="R250" s="81"/>
      <c r="S250" s="112"/>
      <c r="T250" s="16"/>
      <c r="U250" s="16"/>
      <c r="V250" s="16"/>
      <c r="W250" s="16"/>
      <c r="X250" s="23"/>
      <c r="Y250" s="23"/>
      <c r="Z250" s="23"/>
      <c r="AA250" s="23"/>
      <c r="AB250" s="14"/>
      <c r="AC250" s="14"/>
      <c r="AD250" s="14"/>
      <c r="AE250" s="14"/>
      <c r="AF250" s="14"/>
      <c r="AG250" s="14"/>
      <c r="AH250" s="14"/>
      <c r="AI250" s="17"/>
      <c r="AJ250" s="17"/>
      <c r="AK250" s="17"/>
      <c r="AL250" s="14"/>
      <c r="AM250" s="15"/>
      <c r="AN250" s="76"/>
      <c r="AO250" s="76"/>
      <c r="AP250" s="76"/>
      <c r="AQ250" s="76"/>
      <c r="AR250" s="81"/>
      <c r="AS250" s="76"/>
      <c r="AT250" s="71"/>
    </row>
    <row r="251" spans="2:46" x14ac:dyDescent="0.2">
      <c r="B251" s="63"/>
      <c r="C251" s="81"/>
      <c r="D251" s="140"/>
      <c r="E251" s="14"/>
      <c r="F251" s="14"/>
      <c r="G251" s="14"/>
      <c r="H251" s="20"/>
      <c r="I251" s="17"/>
      <c r="J251" s="15"/>
      <c r="K251" s="17"/>
      <c r="L251" s="14"/>
      <c r="M251" s="15"/>
      <c r="N251" s="18"/>
      <c r="O251" s="81"/>
      <c r="P251" s="15"/>
      <c r="Q251" s="15"/>
      <c r="R251" s="16"/>
      <c r="S251" s="16"/>
      <c r="T251" s="16"/>
      <c r="U251" s="16"/>
      <c r="V251" s="16"/>
      <c r="W251" s="16"/>
      <c r="X251" s="16"/>
      <c r="Y251" s="16"/>
      <c r="Z251" s="16"/>
      <c r="AA251" s="16"/>
      <c r="AB251" s="16"/>
      <c r="AC251" s="16"/>
      <c r="AD251" s="16"/>
      <c r="AE251" s="16"/>
      <c r="AF251" s="16"/>
      <c r="AG251" s="16"/>
      <c r="AH251" s="16"/>
      <c r="AI251" s="17"/>
      <c r="AJ251" s="17"/>
      <c r="AK251" s="17"/>
      <c r="AL251" s="14"/>
      <c r="AM251" s="15"/>
      <c r="AN251" s="18"/>
      <c r="AO251" s="15"/>
      <c r="AP251" s="22"/>
      <c r="AQ251" s="81"/>
      <c r="AR251" s="81"/>
      <c r="AS251" s="81"/>
      <c r="AT251" s="71"/>
    </row>
    <row r="252" spans="2:46" ht="13.5" x14ac:dyDescent="0.2">
      <c r="B252" s="63"/>
      <c r="C252" s="81"/>
      <c r="D252" s="144"/>
      <c r="E252" s="14"/>
      <c r="F252" s="14"/>
      <c r="G252" s="14"/>
      <c r="H252" s="20"/>
      <c r="I252" s="17"/>
      <c r="J252" s="15"/>
      <c r="K252" s="17"/>
      <c r="L252" s="14"/>
      <c r="M252" s="15"/>
      <c r="N252" s="18"/>
      <c r="O252" s="18"/>
      <c r="P252" s="15"/>
      <c r="Q252" s="15"/>
      <c r="R252" s="16"/>
      <c r="S252" s="16"/>
      <c r="T252" s="16"/>
      <c r="U252" s="16"/>
      <c r="V252" s="16"/>
      <c r="W252" s="16"/>
      <c r="X252" s="16"/>
      <c r="Y252" s="16"/>
      <c r="Z252" s="16"/>
      <c r="AA252" s="16"/>
      <c r="AB252" s="16"/>
      <c r="AC252" s="16"/>
      <c r="AD252" s="16"/>
      <c r="AE252" s="16"/>
      <c r="AF252" s="16"/>
      <c r="AG252" s="16"/>
      <c r="AH252" s="16"/>
      <c r="AI252" s="17"/>
      <c r="AJ252" s="17"/>
      <c r="AK252" s="17"/>
      <c r="AL252" s="17"/>
      <c r="AM252" s="15"/>
      <c r="AN252" s="76"/>
      <c r="AO252" s="76"/>
      <c r="AP252" s="76"/>
      <c r="AQ252" s="76"/>
      <c r="AR252" s="81"/>
      <c r="AS252" s="76"/>
      <c r="AT252" s="71"/>
    </row>
    <row r="253" spans="2:46" x14ac:dyDescent="0.2">
      <c r="B253" s="63"/>
      <c r="C253" s="81"/>
      <c r="D253" s="140"/>
      <c r="E253" s="14"/>
      <c r="F253" s="14"/>
      <c r="G253" s="14"/>
      <c r="H253" s="20"/>
      <c r="I253" s="17"/>
      <c r="J253" s="15"/>
      <c r="K253" s="17"/>
      <c r="L253" s="14"/>
      <c r="M253" s="15"/>
      <c r="N253" s="18"/>
      <c r="O253" s="15"/>
      <c r="P253" s="15"/>
      <c r="Q253" s="15"/>
      <c r="R253" s="81"/>
      <c r="S253" s="112"/>
      <c r="T253" s="16"/>
      <c r="U253" s="16"/>
      <c r="V253" s="16"/>
      <c r="W253" s="16"/>
      <c r="X253" s="23"/>
      <c r="Y253" s="16"/>
      <c r="Z253" s="16"/>
      <c r="AA253" s="16"/>
      <c r="AB253" s="16"/>
      <c r="AC253" s="16"/>
      <c r="AD253" s="16"/>
      <c r="AE253" s="16"/>
      <c r="AF253" s="16"/>
      <c r="AG253" s="16"/>
      <c r="AH253" s="16"/>
      <c r="AI253" s="17"/>
      <c r="AJ253" s="17"/>
      <c r="AK253" s="17"/>
      <c r="AL253" s="17"/>
      <c r="AM253" s="15"/>
      <c r="AN253" s="76"/>
      <c r="AO253" s="76"/>
      <c r="AP253" s="76"/>
      <c r="AQ253" s="76"/>
      <c r="AR253" s="81"/>
      <c r="AS253" s="76"/>
      <c r="AT253" s="71"/>
    </row>
    <row r="254" spans="2:46" x14ac:dyDescent="0.2">
      <c r="B254" s="63"/>
      <c r="C254" s="81"/>
      <c r="D254" s="140"/>
      <c r="E254" s="14"/>
      <c r="F254" s="14"/>
      <c r="G254" s="14"/>
      <c r="H254" s="20"/>
      <c r="I254" s="17"/>
      <c r="J254" s="15"/>
      <c r="K254" s="17"/>
      <c r="L254" s="14"/>
      <c r="M254" s="15"/>
      <c r="N254" s="18"/>
      <c r="O254" s="18"/>
      <c r="P254" s="15"/>
      <c r="Q254" s="15"/>
      <c r="R254" s="81"/>
      <c r="S254" s="112"/>
      <c r="T254" s="16"/>
      <c r="U254" s="16"/>
      <c r="V254" s="16"/>
      <c r="W254" s="16"/>
      <c r="X254" s="16"/>
      <c r="Y254" s="16"/>
      <c r="Z254" s="16"/>
      <c r="AA254" s="16"/>
      <c r="AB254" s="16"/>
      <c r="AC254" s="16"/>
      <c r="AD254" s="16"/>
      <c r="AE254" s="16"/>
      <c r="AF254" s="16"/>
      <c r="AG254" s="16"/>
      <c r="AH254" s="16"/>
      <c r="AI254" s="17"/>
      <c r="AJ254" s="17"/>
      <c r="AK254" s="17"/>
      <c r="AL254" s="17"/>
      <c r="AM254" s="15"/>
      <c r="AN254" s="76"/>
      <c r="AO254" s="76"/>
      <c r="AP254" s="76"/>
      <c r="AQ254" s="81"/>
      <c r="AR254" s="81"/>
      <c r="AS254" s="76"/>
      <c r="AT254" s="71"/>
    </row>
    <row r="255" spans="2:46" x14ac:dyDescent="0.2">
      <c r="B255" s="63"/>
      <c r="C255" s="81"/>
      <c r="D255" s="140"/>
      <c r="E255" s="14"/>
      <c r="F255" s="14"/>
      <c r="G255" s="14"/>
      <c r="H255" s="14"/>
      <c r="I255" s="14"/>
      <c r="J255" s="15"/>
      <c r="K255" s="17"/>
      <c r="L255" s="14"/>
      <c r="M255" s="15"/>
      <c r="N255" s="18"/>
      <c r="O255" s="15"/>
      <c r="P255" s="15"/>
      <c r="Q255" s="15"/>
      <c r="R255" s="81"/>
      <c r="S255" s="15"/>
      <c r="T255" s="16"/>
      <c r="U255" s="16"/>
      <c r="V255" s="16"/>
      <c r="W255" s="16"/>
      <c r="X255" s="16"/>
      <c r="Y255" s="16"/>
      <c r="Z255" s="16"/>
      <c r="AA255" s="16"/>
      <c r="AB255" s="16"/>
      <c r="AC255" s="16"/>
      <c r="AD255" s="16"/>
      <c r="AE255" s="16"/>
      <c r="AF255" s="16"/>
      <c r="AG255" s="16"/>
      <c r="AH255" s="16"/>
      <c r="AI255" s="17"/>
      <c r="AJ255" s="17"/>
      <c r="AK255" s="88"/>
      <c r="AL255" s="14"/>
      <c r="AM255" s="15"/>
      <c r="AN255" s="15"/>
      <c r="AO255" s="15"/>
      <c r="AP255" s="22"/>
      <c r="AQ255" s="15"/>
      <c r="AR255" s="81"/>
      <c r="AS255" s="76"/>
      <c r="AT255" s="71"/>
    </row>
    <row r="256" spans="2:46" x14ac:dyDescent="0.2">
      <c r="B256" s="63"/>
      <c r="C256" s="81"/>
      <c r="D256" s="140"/>
      <c r="E256" s="14"/>
      <c r="F256" s="14"/>
      <c r="G256" s="14"/>
      <c r="H256" s="14"/>
      <c r="I256" s="14"/>
      <c r="J256" s="15"/>
      <c r="K256" s="17"/>
      <c r="L256" s="14"/>
      <c r="M256" s="15"/>
      <c r="N256" s="18"/>
      <c r="O256" s="81"/>
      <c r="P256" s="15"/>
      <c r="Q256" s="15"/>
      <c r="R256" s="81"/>
      <c r="S256" s="81"/>
      <c r="T256" s="16"/>
      <c r="U256" s="16"/>
      <c r="V256" s="16"/>
      <c r="W256" s="16"/>
      <c r="X256" s="16"/>
      <c r="Y256" s="16"/>
      <c r="Z256" s="16"/>
      <c r="AA256" s="16"/>
      <c r="AB256" s="16"/>
      <c r="AC256" s="16"/>
      <c r="AD256" s="16"/>
      <c r="AE256" s="16"/>
      <c r="AF256" s="16"/>
      <c r="AG256" s="16"/>
      <c r="AH256" s="16"/>
      <c r="AI256" s="17"/>
      <c r="AJ256" s="17"/>
      <c r="AK256" s="88"/>
      <c r="AL256" s="14"/>
      <c r="AM256" s="15"/>
      <c r="AN256" s="18"/>
      <c r="AO256" s="15"/>
      <c r="AP256" s="22"/>
      <c r="AQ256" s="81"/>
      <c r="AR256" s="81"/>
      <c r="AS256" s="81"/>
      <c r="AT256" s="71"/>
    </row>
    <row r="257" spans="2:46" x14ac:dyDescent="0.2">
      <c r="B257" s="63"/>
      <c r="C257" s="81"/>
      <c r="D257" s="140"/>
      <c r="E257" s="14"/>
      <c r="F257" s="14"/>
      <c r="G257" s="14"/>
      <c r="H257" s="14"/>
      <c r="I257" s="14"/>
      <c r="J257" s="15"/>
      <c r="K257" s="17"/>
      <c r="L257" s="14"/>
      <c r="M257" s="15"/>
      <c r="N257" s="18"/>
      <c r="O257" s="81"/>
      <c r="P257" s="15"/>
      <c r="Q257" s="15"/>
      <c r="R257" s="81"/>
      <c r="S257" s="81"/>
      <c r="T257" s="16"/>
      <c r="U257" s="16"/>
      <c r="V257" s="16"/>
      <c r="W257" s="16"/>
      <c r="X257" s="16"/>
      <c r="Y257" s="16"/>
      <c r="Z257" s="16"/>
      <c r="AA257" s="16"/>
      <c r="AB257" s="16"/>
      <c r="AC257" s="16"/>
      <c r="AD257" s="16"/>
      <c r="AE257" s="16"/>
      <c r="AF257" s="16"/>
      <c r="AG257" s="16"/>
      <c r="AH257" s="16"/>
      <c r="AI257" s="17"/>
      <c r="AJ257" s="17"/>
      <c r="AK257" s="17"/>
      <c r="AL257" s="14"/>
      <c r="AM257" s="15"/>
      <c r="AN257" s="18"/>
      <c r="AO257" s="15"/>
      <c r="AP257" s="22"/>
      <c r="AQ257" s="81"/>
      <c r="AR257" s="81"/>
      <c r="AS257" s="81"/>
      <c r="AT257" s="71"/>
    </row>
    <row r="258" spans="2:46" x14ac:dyDescent="0.2">
      <c r="B258" s="63"/>
      <c r="C258" s="81"/>
      <c r="D258" s="140"/>
      <c r="E258" s="14"/>
      <c r="F258" s="81"/>
      <c r="G258" s="14"/>
      <c r="H258" s="14"/>
      <c r="I258" s="14"/>
      <c r="J258" s="15"/>
      <c r="K258" s="17"/>
      <c r="L258" s="14"/>
      <c r="M258" s="15"/>
      <c r="N258" s="18"/>
      <c r="O258" s="15"/>
      <c r="P258" s="15"/>
      <c r="Q258" s="15"/>
      <c r="R258" s="81"/>
      <c r="S258" s="81"/>
      <c r="T258" s="16"/>
      <c r="U258" s="16"/>
      <c r="V258" s="16"/>
      <c r="W258" s="16"/>
      <c r="X258" s="16"/>
      <c r="Y258" s="16"/>
      <c r="Z258" s="16"/>
      <c r="AA258" s="16"/>
      <c r="AB258" s="16"/>
      <c r="AC258" s="16"/>
      <c r="AD258" s="16"/>
      <c r="AE258" s="16"/>
      <c r="AF258" s="16"/>
      <c r="AG258" s="16"/>
      <c r="AH258" s="16"/>
      <c r="AI258" s="17"/>
      <c r="AJ258" s="17"/>
      <c r="AK258" s="89"/>
      <c r="AL258" s="14"/>
      <c r="AM258" s="15"/>
      <c r="AN258" s="15"/>
      <c r="AO258" s="15"/>
      <c r="AP258" s="22"/>
      <c r="AQ258" s="81"/>
      <c r="AR258" s="81"/>
      <c r="AS258" s="76"/>
      <c r="AT258" s="71"/>
    </row>
    <row r="259" spans="2:46" x14ac:dyDescent="0.2">
      <c r="B259" s="63"/>
      <c r="C259" s="81"/>
      <c r="D259" s="140"/>
      <c r="E259" s="14"/>
      <c r="F259" s="14"/>
      <c r="G259" s="14"/>
      <c r="H259" s="14"/>
      <c r="I259" s="14"/>
      <c r="J259" s="15"/>
      <c r="K259" s="17"/>
      <c r="L259" s="14"/>
      <c r="M259" s="15"/>
      <c r="N259" s="14"/>
      <c r="O259" s="81"/>
      <c r="P259" s="15"/>
      <c r="Q259" s="15"/>
      <c r="R259" s="81"/>
      <c r="S259" s="81"/>
      <c r="T259" s="16"/>
      <c r="U259" s="16"/>
      <c r="V259" s="16"/>
      <c r="W259" s="16"/>
      <c r="X259" s="16"/>
      <c r="Y259" s="16"/>
      <c r="Z259" s="16"/>
      <c r="AA259" s="16"/>
      <c r="AB259" s="16"/>
      <c r="AC259" s="16"/>
      <c r="AD259" s="16"/>
      <c r="AE259" s="16"/>
      <c r="AF259" s="16"/>
      <c r="AG259" s="16"/>
      <c r="AH259" s="16"/>
      <c r="AI259" s="17"/>
      <c r="AJ259" s="17"/>
      <c r="AK259" s="17"/>
      <c r="AL259" s="81"/>
      <c r="AM259" s="15"/>
      <c r="AN259" s="18"/>
      <c r="AO259" s="15"/>
      <c r="AP259" s="22"/>
      <c r="AQ259" s="81"/>
      <c r="AR259" s="81"/>
      <c r="AS259" s="81"/>
      <c r="AT259" s="71"/>
    </row>
    <row r="260" spans="2:46" x14ac:dyDescent="0.2">
      <c r="B260" s="63"/>
      <c r="C260" s="81"/>
      <c r="D260" s="140"/>
      <c r="E260" s="14"/>
      <c r="F260" s="14"/>
      <c r="G260" s="14"/>
      <c r="H260" s="14"/>
      <c r="I260" s="14"/>
      <c r="J260" s="15"/>
      <c r="K260" s="17"/>
      <c r="L260" s="14"/>
      <c r="M260" s="15"/>
      <c r="N260" s="18"/>
      <c r="O260" s="81"/>
      <c r="P260" s="15"/>
      <c r="Q260" s="15"/>
      <c r="R260" s="81"/>
      <c r="S260" s="81"/>
      <c r="T260" s="81"/>
      <c r="U260" s="81"/>
      <c r="V260" s="81"/>
      <c r="W260" s="81"/>
      <c r="X260" s="81"/>
      <c r="Y260" s="81"/>
      <c r="Z260" s="157"/>
      <c r="AA260" s="81"/>
      <c r="AB260" s="81"/>
      <c r="AC260" s="81"/>
      <c r="AD260" s="157"/>
      <c r="AE260" s="157"/>
      <c r="AF260" s="81"/>
      <c r="AG260" s="81"/>
      <c r="AH260" s="158"/>
      <c r="AI260" s="17"/>
      <c r="AJ260" s="17"/>
      <c r="AK260" s="17"/>
      <c r="AL260" s="14"/>
      <c r="AM260" s="15"/>
      <c r="AN260" s="18"/>
      <c r="AO260" s="15"/>
      <c r="AP260" s="22"/>
      <c r="AQ260" s="81"/>
      <c r="AR260" s="22"/>
      <c r="AS260" s="81"/>
      <c r="AT260" s="71"/>
    </row>
    <row r="261" spans="2:46" x14ac:dyDescent="0.2">
      <c r="B261" s="63"/>
      <c r="C261" s="81"/>
      <c r="D261" s="140"/>
      <c r="E261" s="14"/>
      <c r="F261" s="14"/>
      <c r="G261" s="14"/>
      <c r="H261" s="14"/>
      <c r="I261" s="14"/>
      <c r="J261" s="15"/>
      <c r="K261" s="17"/>
      <c r="L261" s="14"/>
      <c r="M261" s="15"/>
      <c r="N261" s="18"/>
      <c r="O261" s="15"/>
      <c r="P261" s="15"/>
      <c r="Q261" s="15"/>
      <c r="R261" s="81"/>
      <c r="S261" s="112"/>
      <c r="T261" s="81"/>
      <c r="U261" s="81"/>
      <c r="V261" s="81"/>
      <c r="W261" s="81"/>
      <c r="X261" s="81"/>
      <c r="Y261" s="81"/>
      <c r="Z261" s="157"/>
      <c r="AA261" s="81"/>
      <c r="AB261" s="81"/>
      <c r="AC261" s="81"/>
      <c r="AD261" s="157"/>
      <c r="AE261" s="157"/>
      <c r="AF261" s="81"/>
      <c r="AG261" s="81"/>
      <c r="AH261" s="158"/>
      <c r="AI261" s="17"/>
      <c r="AJ261" s="76"/>
      <c r="AK261" s="76"/>
      <c r="AL261" s="14"/>
      <c r="AM261" s="15"/>
      <c r="AN261" s="76"/>
      <c r="AO261" s="76"/>
      <c r="AP261" s="76"/>
      <c r="AQ261" s="76"/>
      <c r="AR261" s="81"/>
      <c r="AS261" s="76"/>
      <c r="AT261" s="71"/>
    </row>
    <row r="262" spans="2:46" x14ac:dyDescent="0.2">
      <c r="B262" s="63"/>
      <c r="C262" s="81"/>
      <c r="D262" s="140"/>
      <c r="E262" s="14"/>
      <c r="F262" s="14"/>
      <c r="G262" s="14"/>
      <c r="H262" s="14"/>
      <c r="I262" s="14"/>
      <c r="J262" s="15"/>
      <c r="K262" s="17"/>
      <c r="L262" s="14"/>
      <c r="M262" s="15"/>
      <c r="N262" s="18"/>
      <c r="O262" s="15"/>
      <c r="P262" s="15"/>
      <c r="Q262" s="15"/>
      <c r="R262" s="81"/>
      <c r="S262" s="112"/>
      <c r="T262" s="81"/>
      <c r="U262" s="81"/>
      <c r="V262" s="81"/>
      <c r="W262" s="81"/>
      <c r="X262" s="81"/>
      <c r="Y262" s="81"/>
      <c r="Z262" s="157"/>
      <c r="AA262" s="81"/>
      <c r="AB262" s="81"/>
      <c r="AC262" s="81"/>
      <c r="AD262" s="157"/>
      <c r="AE262" s="157"/>
      <c r="AF262" s="81"/>
      <c r="AG262" s="81"/>
      <c r="AH262" s="158"/>
      <c r="AI262" s="17"/>
      <c r="AJ262" s="17"/>
      <c r="AK262" s="17"/>
      <c r="AL262" s="14"/>
      <c r="AM262" s="15"/>
      <c r="AN262" s="14"/>
      <c r="AO262" s="15"/>
      <c r="AP262" s="76"/>
      <c r="AQ262" s="76"/>
      <c r="AR262" s="81"/>
      <c r="AS262" s="76"/>
      <c r="AT262" s="71"/>
    </row>
    <row r="263" spans="2:46" x14ac:dyDescent="0.2">
      <c r="B263" s="63"/>
      <c r="C263" s="81"/>
      <c r="D263" s="140"/>
      <c r="E263" s="14"/>
      <c r="F263" s="14"/>
      <c r="G263" s="14"/>
      <c r="H263" s="14"/>
      <c r="I263" s="14"/>
      <c r="J263" s="15"/>
      <c r="K263" s="17"/>
      <c r="L263" s="14"/>
      <c r="M263" s="15"/>
      <c r="N263" s="18"/>
      <c r="O263" s="15"/>
      <c r="P263" s="15"/>
      <c r="Q263" s="15"/>
      <c r="R263" s="81"/>
      <c r="S263" s="81"/>
      <c r="T263" s="81"/>
      <c r="U263" s="81"/>
      <c r="V263" s="81"/>
      <c r="W263" s="81"/>
      <c r="X263" s="81"/>
      <c r="Y263" s="81"/>
      <c r="Z263" s="157"/>
      <c r="AA263" s="81"/>
      <c r="AB263" s="81"/>
      <c r="AC263" s="81"/>
      <c r="AD263" s="157"/>
      <c r="AE263" s="157"/>
      <c r="AF263" s="81"/>
      <c r="AG263" s="81"/>
      <c r="AH263" s="158"/>
      <c r="AI263" s="17"/>
      <c r="AJ263" s="17"/>
      <c r="AK263" s="17"/>
      <c r="AL263" s="14"/>
      <c r="AM263" s="15"/>
      <c r="AN263" s="15"/>
      <c r="AO263" s="15"/>
      <c r="AP263" s="81"/>
      <c r="AQ263" s="14"/>
      <c r="AR263" s="81"/>
      <c r="AS263" s="15"/>
      <c r="AT263" s="93"/>
    </row>
    <row r="264" spans="2:46" x14ac:dyDescent="0.2">
      <c r="B264" s="63"/>
      <c r="C264" s="81"/>
      <c r="D264" s="140"/>
      <c r="E264" s="14"/>
      <c r="F264" s="14"/>
      <c r="G264" s="14"/>
      <c r="H264" s="14"/>
      <c r="I264" s="14"/>
      <c r="J264" s="15"/>
      <c r="K264" s="17"/>
      <c r="L264" s="14"/>
      <c r="M264" s="15"/>
      <c r="N264" s="18"/>
      <c r="O264" s="15"/>
      <c r="P264" s="15"/>
      <c r="Q264" s="15"/>
      <c r="R264" s="81"/>
      <c r="S264" s="112"/>
      <c r="T264" s="81"/>
      <c r="U264" s="81"/>
      <c r="V264" s="81"/>
      <c r="W264" s="81"/>
      <c r="X264" s="81"/>
      <c r="Y264" s="81"/>
      <c r="Z264" s="157"/>
      <c r="AA264" s="81"/>
      <c r="AB264" s="81"/>
      <c r="AC264" s="81"/>
      <c r="AD264" s="157"/>
      <c r="AE264" s="157"/>
      <c r="AF264" s="81"/>
      <c r="AG264" s="81"/>
      <c r="AH264" s="158"/>
      <c r="AI264" s="17"/>
      <c r="AJ264" s="76"/>
      <c r="AK264" s="17"/>
      <c r="AL264" s="14"/>
      <c r="AM264" s="15"/>
      <c r="AN264" s="15"/>
      <c r="AO264" s="15"/>
      <c r="AP264" s="76"/>
      <c r="AQ264" s="76"/>
      <c r="AR264" s="81"/>
      <c r="AS264" s="15"/>
      <c r="AT264" s="93"/>
    </row>
    <row r="265" spans="2:46" x14ac:dyDescent="0.2">
      <c r="B265" s="63"/>
      <c r="C265" s="81"/>
      <c r="D265" s="140"/>
      <c r="E265" s="14"/>
      <c r="F265" s="14"/>
      <c r="G265" s="14"/>
      <c r="H265" s="14"/>
      <c r="I265" s="14"/>
      <c r="J265" s="15"/>
      <c r="K265" s="17"/>
      <c r="L265" s="14"/>
      <c r="M265" s="15"/>
      <c r="N265" s="18"/>
      <c r="O265" s="15"/>
      <c r="P265" s="15"/>
      <c r="Q265" s="15"/>
      <c r="R265" s="81"/>
      <c r="S265" s="112"/>
      <c r="T265" s="81"/>
      <c r="U265" s="81"/>
      <c r="V265" s="81"/>
      <c r="W265" s="81"/>
      <c r="X265" s="81"/>
      <c r="Y265" s="81"/>
      <c r="Z265" s="157"/>
      <c r="AA265" s="81"/>
      <c r="AB265" s="81"/>
      <c r="AC265" s="81"/>
      <c r="AD265" s="157"/>
      <c r="AE265" s="157"/>
      <c r="AF265" s="81"/>
      <c r="AG265" s="81"/>
      <c r="AH265" s="158"/>
      <c r="AI265" s="17"/>
      <c r="AJ265" s="76"/>
      <c r="AK265" s="17"/>
      <c r="AL265" s="14"/>
      <c r="AM265" s="15"/>
      <c r="AN265" s="15"/>
      <c r="AO265" s="15"/>
      <c r="AP265" s="76"/>
      <c r="AQ265" s="76"/>
      <c r="AR265" s="81"/>
      <c r="AS265" s="15"/>
      <c r="AT265" s="93"/>
    </row>
    <row r="266" spans="2:46" x14ac:dyDescent="0.2">
      <c r="B266" s="63"/>
      <c r="C266" s="81"/>
      <c r="D266" s="140"/>
      <c r="E266" s="14"/>
      <c r="F266" s="14"/>
      <c r="G266" s="14"/>
      <c r="H266" s="14"/>
      <c r="I266" s="14"/>
      <c r="J266" s="15"/>
      <c r="K266" s="17"/>
      <c r="L266" s="14"/>
      <c r="M266" s="15"/>
      <c r="N266" s="14"/>
      <c r="O266" s="15"/>
      <c r="P266" s="15"/>
      <c r="Q266" s="15"/>
      <c r="R266" s="81"/>
      <c r="S266" s="81"/>
      <c r="T266" s="81"/>
      <c r="U266" s="81"/>
      <c r="V266" s="81"/>
      <c r="W266" s="81"/>
      <c r="X266" s="90"/>
      <c r="Y266" s="81"/>
      <c r="Z266" s="157"/>
      <c r="AA266" s="81"/>
      <c r="AB266" s="81"/>
      <c r="AC266" s="81"/>
      <c r="AD266" s="157"/>
      <c r="AE266" s="157"/>
      <c r="AF266" s="81"/>
      <c r="AG266" s="81"/>
      <c r="AH266" s="158"/>
      <c r="AI266" s="17"/>
      <c r="AJ266" s="76"/>
      <c r="AK266" s="17"/>
      <c r="AL266" s="81"/>
      <c r="AM266" s="15"/>
      <c r="AN266" s="15"/>
      <c r="AO266" s="15"/>
      <c r="AP266" s="76"/>
      <c r="AQ266" s="76"/>
      <c r="AR266" s="81"/>
      <c r="AS266" s="15"/>
      <c r="AT266" s="93"/>
    </row>
    <row r="267" spans="2:46" x14ac:dyDescent="0.2">
      <c r="B267" s="63"/>
      <c r="C267" s="81"/>
      <c r="D267" s="140"/>
      <c r="E267" s="14"/>
      <c r="F267" s="14"/>
      <c r="G267" s="14"/>
      <c r="H267" s="14"/>
      <c r="I267" s="14"/>
      <c r="J267" s="15"/>
      <c r="K267" s="17"/>
      <c r="L267" s="14"/>
      <c r="M267" s="15"/>
      <c r="N267" s="18"/>
      <c r="O267" s="81"/>
      <c r="P267" s="15"/>
      <c r="Q267" s="15"/>
      <c r="R267" s="81"/>
      <c r="S267" s="81"/>
      <c r="T267" s="81"/>
      <c r="U267" s="81"/>
      <c r="V267" s="81"/>
      <c r="W267" s="81"/>
      <c r="X267" s="81"/>
      <c r="Y267" s="81"/>
      <c r="Z267" s="157"/>
      <c r="AA267" s="81"/>
      <c r="AB267" s="81"/>
      <c r="AC267" s="81"/>
      <c r="AD267" s="157"/>
      <c r="AE267" s="157"/>
      <c r="AF267" s="81"/>
      <c r="AG267" s="81"/>
      <c r="AH267" s="158"/>
      <c r="AI267" s="17"/>
      <c r="AJ267" s="76"/>
      <c r="AK267" s="17"/>
      <c r="AL267" s="81"/>
      <c r="AM267" s="15"/>
      <c r="AN267" s="15"/>
      <c r="AO267" s="15"/>
      <c r="AP267" s="76"/>
      <c r="AQ267" s="76"/>
      <c r="AR267" s="81"/>
      <c r="AS267" s="15"/>
      <c r="AT267" s="93"/>
    </row>
    <row r="268" spans="2:46" x14ac:dyDescent="0.2">
      <c r="B268" s="63"/>
      <c r="C268" s="81"/>
      <c r="D268" s="140"/>
      <c r="E268" s="14"/>
      <c r="F268" s="14"/>
      <c r="G268" s="14"/>
      <c r="H268" s="14"/>
      <c r="I268" s="14"/>
      <c r="J268" s="15"/>
      <c r="K268" s="17"/>
      <c r="L268" s="14"/>
      <c r="M268" s="15"/>
      <c r="N268" s="18"/>
      <c r="O268" s="15"/>
      <c r="P268" s="15"/>
      <c r="Q268" s="15"/>
      <c r="R268" s="81"/>
      <c r="S268" s="112"/>
      <c r="T268" s="81"/>
      <c r="U268" s="81"/>
      <c r="V268" s="81"/>
      <c r="W268" s="81"/>
      <c r="X268" s="23"/>
      <c r="Y268" s="81"/>
      <c r="Z268" s="157"/>
      <c r="AA268" s="81"/>
      <c r="AB268" s="81"/>
      <c r="AC268" s="81"/>
      <c r="AD268" s="157"/>
      <c r="AE268" s="157"/>
      <c r="AF268" s="81"/>
      <c r="AG268" s="81"/>
      <c r="AH268" s="158"/>
      <c r="AI268" s="17"/>
      <c r="AJ268" s="76"/>
      <c r="AK268" s="17"/>
      <c r="AL268" s="81"/>
      <c r="AM268" s="15"/>
      <c r="AN268" s="15"/>
      <c r="AO268" s="15"/>
      <c r="AP268" s="76"/>
      <c r="AQ268" s="76"/>
      <c r="AR268" s="81"/>
      <c r="AS268" s="15"/>
      <c r="AT268" s="93"/>
    </row>
    <row r="269" spans="2:46" x14ac:dyDescent="0.2">
      <c r="B269" s="63"/>
      <c r="C269" s="81"/>
      <c r="D269" s="140"/>
      <c r="E269" s="14"/>
      <c r="F269" s="14"/>
      <c r="G269" s="14"/>
      <c r="H269" s="14"/>
      <c r="I269" s="14"/>
      <c r="J269" s="15"/>
      <c r="K269" s="17"/>
      <c r="L269" s="14"/>
      <c r="M269" s="15"/>
      <c r="N269" s="14"/>
      <c r="O269" s="81"/>
      <c r="P269" s="15"/>
      <c r="Q269" s="15"/>
      <c r="R269" s="81"/>
      <c r="S269" s="81"/>
      <c r="T269" s="81"/>
      <c r="U269" s="81"/>
      <c r="V269" s="81"/>
      <c r="W269" s="81"/>
      <c r="X269" s="81"/>
      <c r="Y269" s="81"/>
      <c r="Z269" s="157"/>
      <c r="AA269" s="81"/>
      <c r="AB269" s="81"/>
      <c r="AC269" s="81"/>
      <c r="AD269" s="157"/>
      <c r="AE269" s="157"/>
      <c r="AF269" s="81"/>
      <c r="AG269" s="81"/>
      <c r="AH269" s="158"/>
      <c r="AI269" s="17"/>
      <c r="AJ269" s="76"/>
      <c r="AK269" s="76"/>
      <c r="AL269" s="14"/>
      <c r="AM269" s="15"/>
      <c r="AN269" s="15"/>
      <c r="AO269" s="15"/>
      <c r="AP269" s="76"/>
      <c r="AQ269" s="76"/>
      <c r="AR269" s="81"/>
      <c r="AS269" s="15"/>
      <c r="AT269" s="93"/>
    </row>
    <row r="270" spans="2:46" x14ac:dyDescent="0.2">
      <c r="B270" s="63"/>
      <c r="C270" s="81"/>
      <c r="D270" s="140"/>
      <c r="E270" s="14"/>
      <c r="F270" s="14"/>
      <c r="G270" s="14"/>
      <c r="H270" s="14"/>
      <c r="I270" s="14"/>
      <c r="J270" s="15"/>
      <c r="K270" s="17"/>
      <c r="L270" s="14"/>
      <c r="M270" s="15"/>
      <c r="N270" s="14"/>
      <c r="O270" s="81"/>
      <c r="P270" s="15"/>
      <c r="Q270" s="15"/>
      <c r="R270" s="81"/>
      <c r="S270" s="81"/>
      <c r="T270" s="81"/>
      <c r="U270" s="81"/>
      <c r="V270" s="81"/>
      <c r="W270" s="81"/>
      <c r="X270" s="81"/>
      <c r="Y270" s="81"/>
      <c r="Z270" s="157"/>
      <c r="AA270" s="81"/>
      <c r="AB270" s="81"/>
      <c r="AC270" s="81"/>
      <c r="AD270" s="157"/>
      <c r="AE270" s="157"/>
      <c r="AF270" s="81"/>
      <c r="AG270" s="81"/>
      <c r="AH270" s="158"/>
      <c r="AI270" s="17"/>
      <c r="AJ270" s="76"/>
      <c r="AK270" s="76"/>
      <c r="AL270" s="14"/>
      <c r="AM270" s="15"/>
      <c r="AN270" s="76"/>
      <c r="AO270" s="76"/>
      <c r="AP270" s="76"/>
      <c r="AQ270" s="76"/>
      <c r="AR270" s="81"/>
      <c r="AS270" s="15"/>
      <c r="AT270" s="93"/>
    </row>
    <row r="271" spans="2:46" x14ac:dyDescent="0.2">
      <c r="B271" s="63"/>
      <c r="C271" s="81"/>
      <c r="D271" s="140"/>
      <c r="E271" s="14"/>
      <c r="F271" s="14"/>
      <c r="G271" s="14"/>
      <c r="H271" s="14"/>
      <c r="I271" s="14"/>
      <c r="J271" s="15"/>
      <c r="K271" s="17"/>
      <c r="L271" s="14"/>
      <c r="M271" s="15"/>
      <c r="N271" s="14"/>
      <c r="O271" s="15"/>
      <c r="P271" s="15"/>
      <c r="Q271" s="15"/>
      <c r="R271" s="81"/>
      <c r="S271" s="81"/>
      <c r="T271" s="81"/>
      <c r="U271" s="81"/>
      <c r="V271" s="81"/>
      <c r="W271" s="81"/>
      <c r="X271" s="81"/>
      <c r="Y271" s="81"/>
      <c r="Z271" s="157"/>
      <c r="AA271" s="81"/>
      <c r="AB271" s="81"/>
      <c r="AC271" s="81"/>
      <c r="AD271" s="157"/>
      <c r="AE271" s="157"/>
      <c r="AF271" s="81"/>
      <c r="AG271" s="81"/>
      <c r="AH271" s="158"/>
      <c r="AI271" s="17"/>
      <c r="AJ271" s="17"/>
      <c r="AK271" s="17"/>
      <c r="AL271" s="14"/>
      <c r="AM271" s="15"/>
      <c r="AN271" s="103"/>
      <c r="AO271" s="103"/>
      <c r="AP271" s="77"/>
      <c r="AQ271" s="77"/>
      <c r="AR271" s="101"/>
      <c r="AS271" s="15"/>
      <c r="AT271" s="93"/>
    </row>
    <row r="272" spans="2:46" x14ac:dyDescent="0.2">
      <c r="B272" s="63"/>
      <c r="C272" s="81"/>
      <c r="D272" s="140"/>
      <c r="E272" s="14"/>
      <c r="F272" s="14"/>
      <c r="G272" s="14"/>
      <c r="H272" s="14"/>
      <c r="I272" s="14"/>
      <c r="J272" s="15"/>
      <c r="K272" s="17"/>
      <c r="L272" s="14"/>
      <c r="M272" s="15"/>
      <c r="N272" s="14"/>
      <c r="O272" s="15"/>
      <c r="P272" s="15"/>
      <c r="Q272" s="15"/>
      <c r="R272" s="81"/>
      <c r="S272" s="81"/>
      <c r="T272" s="81"/>
      <c r="U272" s="81"/>
      <c r="V272" s="81"/>
      <c r="W272" s="81"/>
      <c r="X272" s="81"/>
      <c r="Y272" s="81"/>
      <c r="Z272" s="157"/>
      <c r="AA272" s="81"/>
      <c r="AB272" s="81"/>
      <c r="AC272" s="81"/>
      <c r="AD272" s="157"/>
      <c r="AE272" s="157"/>
      <c r="AF272" s="81"/>
      <c r="AG272" s="81"/>
      <c r="AH272" s="158"/>
      <c r="AI272" s="17"/>
      <c r="AJ272" s="76"/>
      <c r="AK272" s="17"/>
      <c r="AL272" s="14"/>
      <c r="AM272" s="15"/>
      <c r="AN272" s="76"/>
      <c r="AO272" s="76"/>
      <c r="AP272" s="76"/>
      <c r="AQ272" s="76"/>
      <c r="AR272" s="81"/>
      <c r="AS272" s="15"/>
      <c r="AT272" s="93"/>
    </row>
    <row r="273" spans="2:46" ht="62.25" customHeight="1" x14ac:dyDescent="0.2">
      <c r="B273" s="63"/>
      <c r="C273" s="81"/>
      <c r="D273" s="140"/>
      <c r="E273" s="14"/>
      <c r="F273" s="14"/>
      <c r="G273" s="14"/>
      <c r="H273" s="14"/>
      <c r="I273" s="14"/>
      <c r="J273" s="15"/>
      <c r="K273" s="17"/>
      <c r="L273" s="14"/>
      <c r="M273" s="15"/>
      <c r="N273" s="14"/>
      <c r="O273" s="81"/>
      <c r="P273" s="15"/>
      <c r="Q273" s="15"/>
      <c r="R273" s="81"/>
      <c r="S273" s="81"/>
      <c r="T273" s="81"/>
      <c r="U273" s="81"/>
      <c r="V273" s="81"/>
      <c r="W273" s="81"/>
      <c r="X273" s="81"/>
      <c r="Y273" s="81"/>
      <c r="Z273" s="157"/>
      <c r="AA273" s="81"/>
      <c r="AB273" s="81"/>
      <c r="AC273" s="81"/>
      <c r="AD273" s="157"/>
      <c r="AE273" s="157"/>
      <c r="AF273" s="81"/>
      <c r="AG273" s="81"/>
      <c r="AH273" s="158"/>
      <c r="AI273" s="17"/>
      <c r="AJ273" s="17"/>
      <c r="AK273" s="17"/>
      <c r="AL273" s="14"/>
      <c r="AM273" s="15"/>
      <c r="AN273" s="15"/>
      <c r="AO273" s="15"/>
      <c r="AP273" s="76"/>
      <c r="AQ273" s="81"/>
      <c r="AR273" s="81"/>
      <c r="AS273" s="103"/>
      <c r="AT273" s="93"/>
    </row>
    <row r="274" spans="2:46" x14ac:dyDescent="0.2">
      <c r="B274" s="63"/>
      <c r="C274" s="81"/>
      <c r="D274" s="140"/>
      <c r="E274" s="14"/>
      <c r="F274" s="14"/>
      <c r="G274" s="14"/>
      <c r="H274" s="14"/>
      <c r="I274" s="14"/>
      <c r="J274" s="15"/>
      <c r="K274" s="17"/>
      <c r="L274" s="14"/>
      <c r="M274" s="15"/>
      <c r="N274" s="14"/>
      <c r="O274" s="81"/>
      <c r="P274" s="15"/>
      <c r="Q274" s="15"/>
      <c r="R274" s="81"/>
      <c r="S274" s="81"/>
      <c r="T274" s="81"/>
      <c r="U274" s="81"/>
      <c r="V274" s="81"/>
      <c r="W274" s="81"/>
      <c r="X274" s="81"/>
      <c r="Y274" s="81"/>
      <c r="Z274" s="157"/>
      <c r="AA274" s="81"/>
      <c r="AB274" s="81"/>
      <c r="AC274" s="81"/>
      <c r="AD274" s="157"/>
      <c r="AE274" s="157"/>
      <c r="AF274" s="81"/>
      <c r="AG274" s="81"/>
      <c r="AH274" s="158"/>
      <c r="AI274" s="17"/>
      <c r="AJ274" s="17"/>
      <c r="AK274" s="17"/>
      <c r="AL274" s="14"/>
      <c r="AM274" s="15"/>
      <c r="AN274" s="14"/>
      <c r="AO274" s="15"/>
      <c r="AP274" s="81"/>
      <c r="AQ274" s="14"/>
      <c r="AR274" s="81"/>
      <c r="AS274" s="15"/>
      <c r="AT274" s="93"/>
    </row>
    <row r="275" spans="2:46" x14ac:dyDescent="0.2">
      <c r="B275" s="63"/>
      <c r="C275" s="81"/>
      <c r="D275" s="140"/>
      <c r="E275" s="14"/>
      <c r="F275" s="14"/>
      <c r="G275" s="14"/>
      <c r="H275" s="14"/>
      <c r="I275" s="14"/>
      <c r="J275" s="15"/>
      <c r="K275" s="17"/>
      <c r="L275" s="14"/>
      <c r="M275" s="15"/>
      <c r="N275" s="18"/>
      <c r="O275" s="15"/>
      <c r="P275" s="15"/>
      <c r="Q275" s="15"/>
      <c r="R275" s="81"/>
      <c r="S275" s="81"/>
      <c r="T275" s="81"/>
      <c r="U275" s="81"/>
      <c r="V275" s="81"/>
      <c r="W275" s="81"/>
      <c r="X275" s="81"/>
      <c r="Y275" s="81"/>
      <c r="Z275" s="157"/>
      <c r="AA275" s="81"/>
      <c r="AB275" s="81"/>
      <c r="AC275" s="81"/>
      <c r="AD275" s="157"/>
      <c r="AE275" s="157"/>
      <c r="AF275" s="81"/>
      <c r="AG275" s="81"/>
      <c r="AH275" s="158"/>
      <c r="AI275" s="17"/>
      <c r="AJ275" s="17"/>
      <c r="AK275" s="17"/>
      <c r="AL275" s="14"/>
      <c r="AM275" s="15"/>
      <c r="AN275" s="15"/>
      <c r="AO275" s="76"/>
      <c r="AP275" s="76"/>
      <c r="AQ275" s="76"/>
      <c r="AR275" s="81"/>
      <c r="AS275" s="76"/>
      <c r="AT275" s="71"/>
    </row>
    <row r="276" spans="2:46" ht="52.5" customHeight="1" x14ac:dyDescent="0.2">
      <c r="B276" s="63"/>
      <c r="C276" s="81"/>
      <c r="D276" s="140"/>
      <c r="E276" s="14"/>
      <c r="F276" s="14"/>
      <c r="G276" s="14"/>
      <c r="H276" s="14"/>
      <c r="I276" s="14"/>
      <c r="J276" s="15"/>
      <c r="K276" s="17"/>
      <c r="L276" s="14"/>
      <c r="M276" s="15"/>
      <c r="N276" s="18"/>
      <c r="O276" s="15"/>
      <c r="P276" s="15"/>
      <c r="Q276" s="15"/>
      <c r="R276" s="81"/>
      <c r="S276" s="81"/>
      <c r="T276" s="81"/>
      <c r="U276" s="81"/>
      <c r="V276" s="81"/>
      <c r="W276" s="81"/>
      <c r="X276" s="111"/>
      <c r="Y276" s="81"/>
      <c r="Z276" s="157"/>
      <c r="AA276" s="81"/>
      <c r="AB276" s="81"/>
      <c r="AC276" s="81"/>
      <c r="AD276" s="157"/>
      <c r="AE276" s="157"/>
      <c r="AF276" s="81"/>
      <c r="AG276" s="81"/>
      <c r="AH276" s="158"/>
      <c r="AI276" s="17"/>
      <c r="AJ276" s="76"/>
      <c r="AK276" s="76"/>
      <c r="AL276" s="14"/>
      <c r="AM276" s="15"/>
      <c r="AN276" s="76"/>
      <c r="AO276" s="76"/>
      <c r="AP276" s="76"/>
      <c r="AQ276" s="76"/>
      <c r="AR276" s="81"/>
      <c r="AS276" s="76"/>
      <c r="AT276" s="71"/>
    </row>
    <row r="277" spans="2:46" x14ac:dyDescent="0.2">
      <c r="B277" s="63"/>
      <c r="C277" s="81"/>
      <c r="D277" s="140"/>
      <c r="E277" s="14"/>
      <c r="F277" s="81"/>
      <c r="G277" s="14"/>
      <c r="H277" s="14"/>
      <c r="I277" s="14"/>
      <c r="J277" s="15"/>
      <c r="K277" s="17"/>
      <c r="L277" s="91"/>
      <c r="M277" s="15"/>
      <c r="N277" s="14"/>
      <c r="O277" s="81"/>
      <c r="P277" s="15"/>
      <c r="Q277" s="15"/>
      <c r="R277" s="81"/>
      <c r="S277" s="81"/>
      <c r="T277" s="81"/>
      <c r="U277" s="81"/>
      <c r="V277" s="81"/>
      <c r="W277" s="81"/>
      <c r="X277" s="81"/>
      <c r="Y277" s="81"/>
      <c r="Z277" s="157"/>
      <c r="AA277" s="81"/>
      <c r="AB277" s="81"/>
      <c r="AC277" s="81"/>
      <c r="AD277" s="157"/>
      <c r="AE277" s="157"/>
      <c r="AF277" s="81"/>
      <c r="AG277" s="81"/>
      <c r="AH277" s="158"/>
      <c r="AI277" s="17"/>
      <c r="AJ277" s="76"/>
      <c r="AK277" s="76"/>
      <c r="AL277" s="14"/>
      <c r="AM277" s="15"/>
      <c r="AN277" s="14"/>
      <c r="AO277" s="76"/>
      <c r="AP277" s="76"/>
      <c r="AQ277" s="76"/>
      <c r="AR277" s="81"/>
      <c r="AS277" s="76"/>
      <c r="AT277" s="71"/>
    </row>
    <row r="278" spans="2:46" x14ac:dyDescent="0.2">
      <c r="B278" s="63"/>
      <c r="C278" s="81"/>
      <c r="D278" s="140"/>
      <c r="E278" s="14"/>
      <c r="F278" s="14"/>
      <c r="G278" s="14"/>
      <c r="H278" s="14"/>
      <c r="I278" s="14"/>
      <c r="J278" s="15"/>
      <c r="K278" s="17"/>
      <c r="L278" s="91"/>
      <c r="M278" s="15"/>
      <c r="N278" s="18"/>
      <c r="O278" s="15"/>
      <c r="P278" s="15"/>
      <c r="Q278" s="15"/>
      <c r="R278" s="81"/>
      <c r="S278" s="112"/>
      <c r="T278" s="81"/>
      <c r="U278" s="81"/>
      <c r="V278" s="81"/>
      <c r="W278" s="81"/>
      <c r="X278" s="81"/>
      <c r="Y278" s="81"/>
      <c r="Z278" s="157"/>
      <c r="AA278" s="81"/>
      <c r="AB278" s="81"/>
      <c r="AC278" s="81"/>
      <c r="AD278" s="157"/>
      <c r="AE278" s="157"/>
      <c r="AF278" s="81"/>
      <c r="AG278" s="81"/>
      <c r="AH278" s="158"/>
      <c r="AI278" s="17"/>
      <c r="AJ278" s="76"/>
      <c r="AK278" s="76"/>
      <c r="AL278" s="14"/>
      <c r="AM278" s="15"/>
      <c r="AN278" s="76"/>
      <c r="AO278" s="76"/>
      <c r="AP278" s="76"/>
      <c r="AQ278" s="76"/>
      <c r="AR278" s="81"/>
      <c r="AS278" s="76"/>
      <c r="AT278" s="71"/>
    </row>
    <row r="279" spans="2:46" x14ac:dyDescent="0.2">
      <c r="B279" s="63"/>
      <c r="C279" s="81"/>
      <c r="D279" s="140"/>
      <c r="E279" s="14"/>
      <c r="F279" s="81"/>
      <c r="G279" s="14"/>
      <c r="H279" s="14"/>
      <c r="I279" s="14"/>
      <c r="J279" s="15"/>
      <c r="K279" s="17"/>
      <c r="L279" s="91"/>
      <c r="M279" s="15"/>
      <c r="N279" s="14"/>
      <c r="O279" s="81"/>
      <c r="P279" s="15"/>
      <c r="Q279" s="15"/>
      <c r="R279" s="81"/>
      <c r="S279" s="81"/>
      <c r="T279" s="81"/>
      <c r="U279" s="81"/>
      <c r="V279" s="81"/>
      <c r="W279" s="81"/>
      <c r="X279" s="81"/>
      <c r="Y279" s="81"/>
      <c r="Z279" s="157"/>
      <c r="AA279" s="81"/>
      <c r="AB279" s="81"/>
      <c r="AC279" s="81"/>
      <c r="AD279" s="157"/>
      <c r="AE279" s="157"/>
      <c r="AF279" s="81"/>
      <c r="AG279" s="81"/>
      <c r="AH279" s="158"/>
      <c r="AI279" s="17"/>
      <c r="AJ279" s="76"/>
      <c r="AK279" s="76"/>
      <c r="AL279" s="14"/>
      <c r="AM279" s="15"/>
      <c r="AN279" s="14"/>
      <c r="AO279" s="76"/>
      <c r="AP279" s="76"/>
      <c r="AQ279" s="76"/>
      <c r="AR279" s="81"/>
      <c r="AS279" s="76"/>
      <c r="AT279" s="71"/>
    </row>
    <row r="280" spans="2:46" x14ac:dyDescent="0.2">
      <c r="B280" s="14"/>
      <c r="C280" s="81"/>
      <c r="D280" s="140"/>
      <c r="E280" s="14"/>
      <c r="F280" s="14"/>
      <c r="G280" s="14"/>
      <c r="H280" s="14"/>
      <c r="I280" s="14"/>
      <c r="J280" s="15"/>
      <c r="K280" s="17"/>
      <c r="L280" s="91"/>
      <c r="M280" s="15"/>
      <c r="N280" s="18"/>
      <c r="O280" s="15"/>
      <c r="P280" s="15"/>
      <c r="Q280" s="15"/>
      <c r="R280" s="81"/>
      <c r="S280" s="81"/>
      <c r="T280" s="81"/>
      <c r="U280" s="81"/>
      <c r="V280" s="81"/>
      <c r="W280" s="81"/>
      <c r="X280" s="81"/>
      <c r="Y280" s="81"/>
      <c r="Z280" s="157"/>
      <c r="AA280" s="81"/>
      <c r="AB280" s="81"/>
      <c r="AC280" s="81"/>
      <c r="AD280" s="157"/>
      <c r="AE280" s="157"/>
      <c r="AF280" s="81"/>
      <c r="AG280" s="81"/>
      <c r="AH280" s="158"/>
      <c r="AI280" s="17"/>
      <c r="AJ280" s="76"/>
      <c r="AK280" s="76"/>
      <c r="AL280" s="14"/>
      <c r="AM280" s="15"/>
      <c r="AN280" s="76"/>
      <c r="AO280" s="76"/>
      <c r="AP280" s="76"/>
      <c r="AQ280" s="76"/>
      <c r="AR280" s="81"/>
      <c r="AS280" s="76"/>
      <c r="AT280" s="31"/>
    </row>
    <row r="281" spans="2:46" x14ac:dyDescent="0.2">
      <c r="B281" s="14"/>
      <c r="C281" s="81"/>
      <c r="D281" s="140"/>
      <c r="E281" s="14"/>
      <c r="F281" s="14"/>
      <c r="G281" s="14"/>
      <c r="H281" s="14"/>
      <c r="I281" s="14"/>
      <c r="J281" s="15"/>
      <c r="K281" s="17"/>
      <c r="L281" s="91"/>
      <c r="M281" s="15"/>
      <c r="N281" s="18"/>
      <c r="O281" s="15"/>
      <c r="P281" s="15"/>
      <c r="Q281" s="15"/>
      <c r="R281" s="81"/>
      <c r="S281" s="81"/>
      <c r="T281" s="81"/>
      <c r="U281" s="81"/>
      <c r="V281" s="81"/>
      <c r="W281" s="81"/>
      <c r="X281" s="81"/>
      <c r="Y281" s="81"/>
      <c r="Z281" s="157"/>
      <c r="AA281" s="81"/>
      <c r="AB281" s="81"/>
      <c r="AC281" s="81"/>
      <c r="AD281" s="157"/>
      <c r="AE281" s="157"/>
      <c r="AF281" s="81"/>
      <c r="AG281" s="81"/>
      <c r="AH281" s="158"/>
      <c r="AI281" s="17"/>
      <c r="AJ281" s="17"/>
      <c r="AK281" s="89"/>
      <c r="AL281" s="14"/>
      <c r="AM281" s="15"/>
      <c r="AN281" s="14"/>
      <c r="AO281" s="15"/>
      <c r="AP281" s="81"/>
      <c r="AQ281" s="18"/>
      <c r="AR281" s="81"/>
      <c r="AS281" s="14"/>
      <c r="AT281" s="31"/>
    </row>
    <row r="282" spans="2:46" x14ac:dyDescent="0.2">
      <c r="B282" s="14"/>
      <c r="C282" s="81"/>
      <c r="D282" s="140"/>
      <c r="E282" s="14"/>
      <c r="F282" s="14"/>
      <c r="G282" s="14"/>
      <c r="H282" s="14"/>
      <c r="I282" s="14"/>
      <c r="J282" s="15"/>
      <c r="K282" s="17"/>
      <c r="L282" s="91"/>
      <c r="M282" s="15"/>
      <c r="N282" s="18"/>
      <c r="O282" s="15"/>
      <c r="P282" s="15"/>
      <c r="Q282" s="15"/>
      <c r="R282" s="81"/>
      <c r="S282" s="81"/>
      <c r="T282" s="81"/>
      <c r="U282" s="81"/>
      <c r="V282" s="81"/>
      <c r="W282" s="81"/>
      <c r="X282" s="81"/>
      <c r="Y282" s="81"/>
      <c r="Z282" s="157"/>
      <c r="AA282" s="81"/>
      <c r="AB282" s="81"/>
      <c r="AC282" s="81"/>
      <c r="AD282" s="157"/>
      <c r="AE282" s="157"/>
      <c r="AF282" s="81"/>
      <c r="AG282" s="81"/>
      <c r="AH282" s="158"/>
      <c r="AI282" s="17"/>
      <c r="AJ282" s="76"/>
      <c r="AK282" s="76"/>
      <c r="AL282" s="91"/>
      <c r="AM282" s="15"/>
      <c r="AN282" s="76"/>
      <c r="AO282" s="76"/>
      <c r="AP282" s="76"/>
      <c r="AQ282" s="76"/>
      <c r="AR282" s="81"/>
      <c r="AS282" s="76"/>
      <c r="AT282" s="31"/>
    </row>
    <row r="283" spans="2:46" x14ac:dyDescent="0.2">
      <c r="B283" s="14"/>
      <c r="C283" s="81"/>
      <c r="D283" s="140"/>
      <c r="E283" s="14"/>
      <c r="F283" s="14"/>
      <c r="G283" s="14"/>
      <c r="H283" s="14"/>
      <c r="I283" s="14"/>
      <c r="J283" s="15"/>
      <c r="K283" s="17"/>
      <c r="L283" s="91"/>
      <c r="M283" s="15"/>
      <c r="N283" s="18"/>
      <c r="O283" s="15"/>
      <c r="P283" s="15"/>
      <c r="Q283" s="15"/>
      <c r="R283" s="81"/>
      <c r="S283" s="81"/>
      <c r="T283" s="81"/>
      <c r="U283" s="81"/>
      <c r="V283" s="81"/>
      <c r="W283" s="81"/>
      <c r="X283" s="81"/>
      <c r="Y283" s="81"/>
      <c r="Z283" s="157"/>
      <c r="AA283" s="81"/>
      <c r="AB283" s="81"/>
      <c r="AC283" s="81"/>
      <c r="AD283" s="157"/>
      <c r="AE283" s="157"/>
      <c r="AF283" s="81"/>
      <c r="AG283" s="81"/>
      <c r="AH283" s="158"/>
      <c r="AI283" s="17"/>
      <c r="AJ283" s="76"/>
      <c r="AK283" s="76"/>
      <c r="AL283" s="14"/>
      <c r="AM283" s="15"/>
      <c r="AN283" s="76"/>
      <c r="AO283" s="76"/>
      <c r="AP283" s="76"/>
      <c r="AQ283" s="76"/>
      <c r="AR283" s="81"/>
      <c r="AS283" s="76"/>
      <c r="AT283" s="31"/>
    </row>
    <row r="284" spans="2:46" x14ac:dyDescent="0.2">
      <c r="B284" s="14"/>
      <c r="C284" s="81"/>
      <c r="D284" s="140"/>
      <c r="E284" s="14"/>
      <c r="F284" s="14"/>
      <c r="G284" s="14"/>
      <c r="H284" s="14"/>
      <c r="I284" s="14"/>
      <c r="J284" s="15"/>
      <c r="K284" s="17"/>
      <c r="L284" s="91"/>
      <c r="M284" s="15"/>
      <c r="N284" s="18"/>
      <c r="O284" s="15"/>
      <c r="P284" s="15"/>
      <c r="Q284" s="15"/>
      <c r="R284" s="81"/>
      <c r="S284" s="81"/>
      <c r="T284" s="81"/>
      <c r="U284" s="81"/>
      <c r="V284" s="81"/>
      <c r="W284" s="81"/>
      <c r="X284" s="81"/>
      <c r="Y284" s="81"/>
      <c r="Z284" s="157"/>
      <c r="AA284" s="81"/>
      <c r="AB284" s="81"/>
      <c r="AC284" s="81"/>
      <c r="AD284" s="157"/>
      <c r="AE284" s="157"/>
      <c r="AF284" s="81"/>
      <c r="AG284" s="81"/>
      <c r="AH284" s="158"/>
      <c r="AI284" s="17"/>
      <c r="AJ284" s="76"/>
      <c r="AK284" s="76"/>
      <c r="AL284" s="14"/>
      <c r="AM284" s="15"/>
      <c r="AN284" s="76"/>
      <c r="AO284" s="76"/>
      <c r="AP284" s="76"/>
      <c r="AQ284" s="76"/>
      <c r="AR284" s="81"/>
      <c r="AS284" s="76"/>
      <c r="AT284" s="31"/>
    </row>
    <row r="285" spans="2:46" x14ac:dyDescent="0.2">
      <c r="B285" s="14"/>
      <c r="C285" s="81"/>
      <c r="D285" s="140"/>
      <c r="E285" s="14"/>
      <c r="F285" s="14"/>
      <c r="G285" s="14"/>
      <c r="H285" s="14"/>
      <c r="I285" s="14"/>
      <c r="J285" s="15"/>
      <c r="K285" s="17"/>
      <c r="L285" s="91"/>
      <c r="M285" s="15"/>
      <c r="N285" s="18"/>
      <c r="O285" s="15"/>
      <c r="P285" s="15"/>
      <c r="Q285" s="15"/>
      <c r="R285" s="81"/>
      <c r="S285" s="81"/>
      <c r="T285" s="81"/>
      <c r="U285" s="81"/>
      <c r="V285" s="81"/>
      <c r="W285" s="81"/>
      <c r="X285" s="81"/>
      <c r="Y285" s="81"/>
      <c r="Z285" s="157"/>
      <c r="AA285" s="81"/>
      <c r="AB285" s="81"/>
      <c r="AC285" s="81"/>
      <c r="AD285" s="157"/>
      <c r="AE285" s="157"/>
      <c r="AF285" s="81"/>
      <c r="AG285" s="81"/>
      <c r="AH285" s="158"/>
      <c r="AI285" s="17"/>
      <c r="AJ285" s="76"/>
      <c r="AK285" s="76"/>
      <c r="AL285" s="14"/>
      <c r="AM285" s="15"/>
      <c r="AN285" s="76"/>
      <c r="AO285" s="76"/>
      <c r="AP285" s="76"/>
      <c r="AQ285" s="76"/>
      <c r="AR285" s="81"/>
      <c r="AS285" s="76"/>
      <c r="AT285" s="31"/>
    </row>
    <row r="286" spans="2:46" x14ac:dyDescent="0.2">
      <c r="B286" s="14"/>
      <c r="C286" s="81"/>
      <c r="D286" s="140"/>
      <c r="E286" s="14"/>
      <c r="F286" s="14"/>
      <c r="G286" s="14"/>
      <c r="H286" s="14"/>
      <c r="I286" s="14"/>
      <c r="J286" s="15"/>
      <c r="K286" s="17"/>
      <c r="L286" s="91"/>
      <c r="M286" s="15"/>
      <c r="N286" s="18"/>
      <c r="O286" s="15"/>
      <c r="P286" s="15"/>
      <c r="Q286" s="15"/>
      <c r="R286" s="81"/>
      <c r="S286" s="81"/>
      <c r="T286" s="81"/>
      <c r="U286" s="81"/>
      <c r="V286" s="81"/>
      <c r="W286" s="81"/>
      <c r="X286" s="81"/>
      <c r="Y286" s="81"/>
      <c r="Z286" s="157"/>
      <c r="AA286" s="81"/>
      <c r="AB286" s="81"/>
      <c r="AC286" s="81"/>
      <c r="AD286" s="157"/>
      <c r="AE286" s="157"/>
      <c r="AF286" s="81"/>
      <c r="AG286" s="81"/>
      <c r="AH286" s="158"/>
      <c r="AI286" s="17"/>
      <c r="AJ286" s="76"/>
      <c r="AK286" s="76"/>
      <c r="AL286" s="14"/>
      <c r="AM286" s="15"/>
      <c r="AN286" s="76"/>
      <c r="AO286" s="76"/>
      <c r="AP286" s="76"/>
      <c r="AQ286" s="76"/>
      <c r="AR286" s="81"/>
      <c r="AS286" s="76"/>
      <c r="AT286" s="31"/>
    </row>
    <row r="287" spans="2:46" x14ac:dyDescent="0.2">
      <c r="B287" s="14"/>
      <c r="C287" s="81"/>
      <c r="D287" s="140"/>
      <c r="E287" s="14"/>
      <c r="F287" s="14"/>
      <c r="G287" s="14"/>
      <c r="H287" s="14"/>
      <c r="I287" s="14"/>
      <c r="J287" s="15"/>
      <c r="K287" s="17"/>
      <c r="L287" s="91"/>
      <c r="M287" s="15"/>
      <c r="N287" s="18"/>
      <c r="O287" s="15"/>
      <c r="P287" s="15"/>
      <c r="Q287" s="15"/>
      <c r="R287" s="81"/>
      <c r="S287" s="81"/>
      <c r="T287" s="81"/>
      <c r="U287" s="81"/>
      <c r="V287" s="81"/>
      <c r="W287" s="81"/>
      <c r="X287" s="81"/>
      <c r="Y287" s="81"/>
      <c r="Z287" s="157"/>
      <c r="AA287" s="81"/>
      <c r="AB287" s="81"/>
      <c r="AC287" s="81"/>
      <c r="AD287" s="157"/>
      <c r="AE287" s="157"/>
      <c r="AF287" s="81"/>
      <c r="AG287" s="81"/>
      <c r="AH287" s="158"/>
      <c r="AI287" s="17"/>
      <c r="AK287" s="76"/>
      <c r="AL287" s="91"/>
      <c r="AM287" s="15"/>
      <c r="AN287" s="76"/>
      <c r="AO287" s="76"/>
      <c r="AP287" s="76"/>
      <c r="AQ287" s="76"/>
      <c r="AR287" s="81"/>
      <c r="AS287" s="76"/>
      <c r="AT287" s="31"/>
    </row>
    <row r="288" spans="2:46" x14ac:dyDescent="0.2">
      <c r="B288" s="14"/>
      <c r="C288" s="81"/>
      <c r="D288" s="140"/>
      <c r="E288" s="14"/>
      <c r="F288" s="14"/>
      <c r="G288" s="14"/>
      <c r="H288" s="14"/>
      <c r="I288" s="14"/>
      <c r="J288" s="15"/>
      <c r="K288" s="17"/>
      <c r="L288" s="91"/>
      <c r="M288" s="15"/>
      <c r="N288" s="18"/>
      <c r="O288" s="15"/>
      <c r="P288" s="15"/>
      <c r="Q288" s="15"/>
      <c r="R288" s="81"/>
      <c r="S288" s="81"/>
      <c r="T288" s="81"/>
      <c r="U288" s="81"/>
      <c r="V288" s="81"/>
      <c r="W288" s="81"/>
      <c r="X288" s="81"/>
      <c r="Y288" s="81"/>
      <c r="Z288" s="157"/>
      <c r="AA288" s="81"/>
      <c r="AB288" s="81"/>
      <c r="AC288" s="81"/>
      <c r="AD288" s="157"/>
      <c r="AE288" s="157"/>
      <c r="AF288" s="81"/>
      <c r="AG288" s="81"/>
      <c r="AH288" s="158"/>
      <c r="AI288" s="17"/>
      <c r="AJ288" s="76"/>
      <c r="AK288" s="76"/>
      <c r="AL288" s="91"/>
      <c r="AM288" s="15"/>
      <c r="AN288" s="76"/>
      <c r="AO288" s="76"/>
      <c r="AP288" s="76"/>
      <c r="AQ288" s="76"/>
      <c r="AR288" s="81"/>
      <c r="AS288" s="76"/>
      <c r="AT288" s="31"/>
    </row>
    <row r="289" spans="2:46" x14ac:dyDescent="0.2">
      <c r="B289" s="14"/>
      <c r="C289" s="81"/>
      <c r="D289" s="140"/>
      <c r="E289" s="14"/>
      <c r="F289" s="14"/>
      <c r="G289" s="14"/>
      <c r="H289" s="14"/>
      <c r="I289" s="14"/>
      <c r="J289" s="15"/>
      <c r="K289" s="17"/>
      <c r="L289" s="14"/>
      <c r="M289" s="15"/>
      <c r="N289" s="18"/>
      <c r="O289" s="81"/>
      <c r="P289" s="15"/>
      <c r="Q289" s="15"/>
      <c r="R289" s="81"/>
      <c r="S289" s="81"/>
      <c r="T289" s="81"/>
      <c r="U289" s="81"/>
      <c r="V289" s="81"/>
      <c r="W289" s="81"/>
      <c r="X289" s="81"/>
      <c r="Y289" s="81"/>
      <c r="Z289" s="157"/>
      <c r="AA289" s="81"/>
      <c r="AB289" s="81"/>
      <c r="AC289" s="81"/>
      <c r="AD289" s="157"/>
      <c r="AE289" s="157"/>
      <c r="AF289" s="81"/>
      <c r="AG289" s="81"/>
      <c r="AH289" s="158"/>
      <c r="AI289" s="17"/>
      <c r="AJ289" s="17"/>
      <c r="AK289" s="17"/>
      <c r="AL289" s="91"/>
      <c r="AM289" s="15"/>
      <c r="AN289" s="76"/>
      <c r="AO289" s="76"/>
      <c r="AP289" s="76"/>
      <c r="AQ289" s="76"/>
      <c r="AR289" s="81"/>
      <c r="AS289" s="76"/>
      <c r="AT289" s="31"/>
    </row>
    <row r="290" spans="2:46" x14ac:dyDescent="0.2">
      <c r="B290" s="14"/>
      <c r="C290" s="81"/>
      <c r="D290" s="140"/>
      <c r="E290" s="14"/>
      <c r="F290" s="14"/>
      <c r="G290" s="14"/>
      <c r="H290" s="14"/>
      <c r="I290" s="14"/>
      <c r="J290" s="15"/>
      <c r="K290" s="17"/>
      <c r="L290" s="14"/>
      <c r="M290" s="15"/>
      <c r="N290" s="18"/>
      <c r="O290" s="81"/>
      <c r="P290" s="15"/>
      <c r="Q290" s="15"/>
      <c r="R290" s="81"/>
      <c r="S290" s="81"/>
      <c r="T290" s="81"/>
      <c r="U290" s="81"/>
      <c r="V290" s="81"/>
      <c r="W290" s="81"/>
      <c r="X290" s="81"/>
      <c r="Y290" s="81"/>
      <c r="Z290" s="157"/>
      <c r="AA290" s="81"/>
      <c r="AB290" s="81"/>
      <c r="AC290" s="81"/>
      <c r="AD290" s="157"/>
      <c r="AE290" s="157"/>
      <c r="AF290" s="81"/>
      <c r="AG290" s="81"/>
      <c r="AH290" s="158"/>
      <c r="AI290" s="17"/>
      <c r="AJ290" s="17"/>
      <c r="AK290" s="17"/>
      <c r="AL290" s="91"/>
      <c r="AM290" s="15"/>
      <c r="AN290" s="81"/>
      <c r="AO290" s="76"/>
      <c r="AP290" s="76"/>
      <c r="AQ290" s="76"/>
      <c r="AR290" s="81"/>
      <c r="AS290" s="76"/>
      <c r="AT290" s="31"/>
    </row>
    <row r="294" spans="2:46" x14ac:dyDescent="0.2">
      <c r="E294" s="118"/>
      <c r="F294" s="148"/>
    </row>
    <row r="296" spans="2:46" x14ac:dyDescent="0.2">
      <c r="D296" s="145"/>
      <c r="E296" s="110"/>
    </row>
    <row r="297" spans="2:46" x14ac:dyDescent="0.2">
      <c r="D297" s="145"/>
    </row>
    <row r="298" spans="2:46" x14ac:dyDescent="0.2">
      <c r="D298" s="146"/>
    </row>
    <row r="299" spans="2:46" x14ac:dyDescent="0.2">
      <c r="D299" s="146"/>
    </row>
  </sheetData>
  <sortState ref="B8:AL197">
    <sortCondition ref="B7"/>
  </sortState>
  <mergeCells count="12">
    <mergeCell ref="AQ5:AT5"/>
    <mergeCell ref="AI5:AP5"/>
    <mergeCell ref="B5:L5"/>
    <mergeCell ref="M5:N5"/>
    <mergeCell ref="O5:Q5"/>
    <mergeCell ref="T5:AG5"/>
    <mergeCell ref="R5:S5"/>
    <mergeCell ref="B2:C4"/>
    <mergeCell ref="AQ2:AT2"/>
    <mergeCell ref="AQ3:AT3"/>
    <mergeCell ref="AQ4:AT4"/>
    <mergeCell ref="D2:AP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BI197"/>
  <sheetViews>
    <sheetView showGridLines="0" zoomScale="85" zoomScaleNormal="85" workbookViewId="0">
      <pane xSplit="3" ySplit="7" topLeftCell="D163" activePane="bottomRight" state="frozen"/>
      <selection pane="topRight" activeCell="D1" sqref="D1"/>
      <selection pane="bottomLeft" activeCell="A8" sqref="A8"/>
      <selection pane="bottomRight" activeCell="D174" sqref="D174"/>
    </sheetView>
  </sheetViews>
  <sheetFormatPr baseColWidth="10" defaultRowHeight="12.75" x14ac:dyDescent="0.2"/>
  <cols>
    <col min="1" max="1" width="2.28515625" style="1" customWidth="1"/>
    <col min="2" max="2" width="9" style="11" customWidth="1"/>
    <col min="3" max="3" width="11" style="12" customWidth="1"/>
    <col min="4" max="4" width="58.28515625" style="38" customWidth="1"/>
    <col min="5" max="5" width="23.85546875" style="11" hidden="1" customWidth="1"/>
    <col min="6" max="6" width="13.85546875" style="1" hidden="1" customWidth="1"/>
    <col min="7" max="7" width="15.140625" style="11" hidden="1" customWidth="1"/>
    <col min="8" max="8" width="12.140625" style="11" hidden="1" customWidth="1"/>
    <col min="9" max="9" width="19.5703125" style="11" hidden="1" customWidth="1"/>
    <col min="10" max="10" width="12.85546875" style="1" hidden="1" customWidth="1"/>
    <col min="11" max="11" width="14.85546875" style="1" hidden="1" customWidth="1"/>
    <col min="12" max="12" width="11.5703125" style="11" hidden="1" customWidth="1"/>
    <col min="13" max="13" width="12.7109375" style="1" hidden="1" customWidth="1"/>
    <col min="14" max="14" width="12" style="1" hidden="1" customWidth="1"/>
    <col min="15" max="15" width="9.85546875" style="1" hidden="1" customWidth="1"/>
    <col min="16" max="16" width="10" style="1" hidden="1" customWidth="1"/>
    <col min="17" max="17" width="12.85546875" style="1" hidden="1" customWidth="1"/>
    <col min="18" max="18" width="21.42578125" style="12" hidden="1" customWidth="1"/>
    <col min="19" max="19" width="24.7109375" style="1" hidden="1" customWidth="1"/>
    <col min="20" max="20" width="15.42578125" style="1" hidden="1" customWidth="1"/>
    <col min="21" max="21" width="11.140625" style="1" hidden="1" customWidth="1"/>
    <col min="22" max="22" width="14.85546875" style="1" hidden="1" customWidth="1"/>
    <col min="23" max="23" width="10.5703125" style="1" hidden="1" customWidth="1"/>
    <col min="24" max="24" width="13.28515625" style="1" hidden="1" customWidth="1"/>
    <col min="25" max="25" width="10.28515625" style="1" hidden="1" customWidth="1"/>
    <col min="26" max="26" width="13.42578125" style="1" hidden="1" customWidth="1"/>
    <col min="27" max="27" width="10.28515625" style="1" hidden="1" customWidth="1"/>
    <col min="28" max="35" width="11.7109375" style="1" hidden="1" customWidth="1"/>
    <col min="36" max="42" width="13.42578125" style="1" hidden="1" customWidth="1"/>
    <col min="43" max="43" width="16" style="1" hidden="1" customWidth="1"/>
    <col min="44" max="45" width="15.28515625" style="1" hidden="1" customWidth="1"/>
    <col min="46" max="46" width="12" style="1" hidden="1" customWidth="1"/>
    <col min="47" max="48" width="15" style="1" hidden="1" customWidth="1"/>
    <col min="49" max="49" width="14.5703125" style="1" hidden="1" customWidth="1"/>
    <col min="50" max="50" width="15.5703125" style="1" hidden="1" customWidth="1"/>
    <col min="51" max="53" width="15" style="1" hidden="1" customWidth="1"/>
    <col min="54" max="54" width="15" style="1" customWidth="1"/>
    <col min="55" max="55" width="29.85546875" style="70" hidden="1" customWidth="1"/>
    <col min="56" max="56" width="11.42578125" style="78"/>
    <col min="57" max="16384" width="11.42578125" style="1"/>
  </cols>
  <sheetData>
    <row r="1" spans="2:56" ht="13.5" thickBot="1" x14ac:dyDescent="0.25"/>
    <row r="2" spans="2:56" ht="12" customHeight="1" x14ac:dyDescent="0.2">
      <c r="B2" s="161"/>
      <c r="C2" s="162"/>
      <c r="D2" s="186" t="s">
        <v>321</v>
      </c>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67" t="s">
        <v>0</v>
      </c>
      <c r="BA2" s="167"/>
      <c r="BB2" s="167"/>
      <c r="BC2" s="168"/>
    </row>
    <row r="3" spans="2:56" ht="12" customHeight="1" x14ac:dyDescent="0.2">
      <c r="B3" s="163"/>
      <c r="C3" s="164"/>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69" t="s">
        <v>1</v>
      </c>
      <c r="BA3" s="169"/>
      <c r="BB3" s="169"/>
      <c r="BC3" s="170"/>
    </row>
    <row r="4" spans="2:56" ht="12" customHeight="1" thickBot="1" x14ac:dyDescent="0.25">
      <c r="B4" s="165"/>
      <c r="C4" s="166"/>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71" t="s">
        <v>2</v>
      </c>
      <c r="BA4" s="171"/>
      <c r="BB4" s="171"/>
      <c r="BC4" s="172"/>
    </row>
    <row r="5" spans="2:56" s="2" customFormat="1" x14ac:dyDescent="0.2">
      <c r="B5" s="180" t="s">
        <v>31</v>
      </c>
      <c r="C5" s="180"/>
      <c r="D5" s="180"/>
      <c r="E5" s="180"/>
      <c r="F5" s="180"/>
      <c r="G5" s="180"/>
      <c r="H5" s="180"/>
      <c r="I5" s="180"/>
      <c r="J5" s="180"/>
      <c r="K5" s="180"/>
      <c r="L5" s="180"/>
      <c r="M5" s="181" t="s">
        <v>32</v>
      </c>
      <c r="N5" s="181"/>
      <c r="O5" s="182" t="s">
        <v>16</v>
      </c>
      <c r="P5" s="182"/>
      <c r="Q5" s="182"/>
      <c r="R5" s="184" t="s">
        <v>37</v>
      </c>
      <c r="S5" s="185"/>
      <c r="T5" s="183" t="s">
        <v>36</v>
      </c>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78" t="s">
        <v>40</v>
      </c>
      <c r="AS5" s="179"/>
      <c r="AT5" s="179"/>
      <c r="AU5" s="179"/>
      <c r="AV5" s="179"/>
      <c r="AW5" s="179"/>
      <c r="AX5" s="179"/>
      <c r="AY5" s="179"/>
      <c r="AZ5" s="176" t="s">
        <v>226</v>
      </c>
      <c r="BA5" s="176"/>
      <c r="BB5" s="176"/>
      <c r="BC5" s="177"/>
      <c r="BD5" s="78"/>
    </row>
    <row r="6" spans="2:56" ht="8.25" customHeight="1" thickBot="1" x14ac:dyDescent="0.25">
      <c r="F6" s="3"/>
      <c r="J6" s="3"/>
      <c r="K6" s="3"/>
      <c r="M6" s="3"/>
      <c r="N6" s="3"/>
      <c r="O6" s="3"/>
      <c r="P6" s="3"/>
      <c r="Q6" s="3"/>
      <c r="S6" s="3"/>
      <c r="T6" s="3"/>
      <c r="U6" s="3"/>
      <c r="V6" s="3"/>
      <c r="W6" s="3"/>
      <c r="X6" s="3"/>
      <c r="Y6" s="3"/>
      <c r="Z6" s="3"/>
      <c r="AA6" s="3"/>
      <c r="AB6" s="3"/>
      <c r="AC6" s="3"/>
      <c r="AD6" s="3"/>
      <c r="AE6" s="3"/>
      <c r="AF6" s="3"/>
      <c r="AG6" s="3"/>
      <c r="AH6" s="3"/>
      <c r="AI6" s="3"/>
      <c r="AJ6" s="3"/>
      <c r="AK6" s="3"/>
      <c r="AL6" s="3"/>
      <c r="AM6" s="3"/>
      <c r="AN6" s="3"/>
      <c r="AO6" s="3"/>
      <c r="AP6" s="3"/>
      <c r="AQ6" s="3"/>
    </row>
    <row r="7" spans="2:56" ht="51" x14ac:dyDescent="0.2">
      <c r="B7" s="4" t="s">
        <v>41</v>
      </c>
      <c r="C7" s="5" t="s">
        <v>22</v>
      </c>
      <c r="D7" s="5" t="s">
        <v>3</v>
      </c>
      <c r="E7" s="5" t="s">
        <v>4</v>
      </c>
      <c r="F7" s="5" t="s">
        <v>24</v>
      </c>
      <c r="G7" s="5" t="s">
        <v>13</v>
      </c>
      <c r="H7" s="5" t="s">
        <v>14</v>
      </c>
      <c r="I7" s="5" t="s">
        <v>15</v>
      </c>
      <c r="J7" s="5" t="s">
        <v>23</v>
      </c>
      <c r="K7" s="5" t="s">
        <v>5</v>
      </c>
      <c r="L7" s="5" t="s">
        <v>10</v>
      </c>
      <c r="M7" s="6" t="s">
        <v>33</v>
      </c>
      <c r="N7" s="6" t="s">
        <v>34</v>
      </c>
      <c r="O7" s="7" t="s">
        <v>35</v>
      </c>
      <c r="P7" s="7" t="s">
        <v>11</v>
      </c>
      <c r="Q7" s="7" t="s">
        <v>12</v>
      </c>
      <c r="R7" s="8" t="s">
        <v>254</v>
      </c>
      <c r="S7" s="8" t="s">
        <v>255</v>
      </c>
      <c r="T7" s="9" t="s">
        <v>25</v>
      </c>
      <c r="U7" s="9" t="s">
        <v>28</v>
      </c>
      <c r="V7" s="9" t="s">
        <v>26</v>
      </c>
      <c r="W7" s="9" t="s">
        <v>29</v>
      </c>
      <c r="X7" s="9" t="s">
        <v>27</v>
      </c>
      <c r="Y7" s="9" t="s">
        <v>30</v>
      </c>
      <c r="Z7" s="9" t="s">
        <v>365</v>
      </c>
      <c r="AA7" s="9" t="s">
        <v>364</v>
      </c>
      <c r="AB7" s="9" t="s">
        <v>6</v>
      </c>
      <c r="AC7" s="9" t="s">
        <v>7</v>
      </c>
      <c r="AD7" s="9" t="s">
        <v>8</v>
      </c>
      <c r="AE7" s="9" t="s">
        <v>299</v>
      </c>
      <c r="AF7" s="9" t="s">
        <v>300</v>
      </c>
      <c r="AG7" s="9" t="s">
        <v>301</v>
      </c>
      <c r="AH7" s="9" t="s">
        <v>313</v>
      </c>
      <c r="AI7" s="9" t="s">
        <v>1048</v>
      </c>
      <c r="AJ7" s="9" t="s">
        <v>19</v>
      </c>
      <c r="AK7" s="9" t="s">
        <v>20</v>
      </c>
      <c r="AL7" s="9" t="s">
        <v>21</v>
      </c>
      <c r="AM7" s="9" t="s">
        <v>200</v>
      </c>
      <c r="AN7" s="9" t="s">
        <v>201</v>
      </c>
      <c r="AO7" s="9" t="s">
        <v>303</v>
      </c>
      <c r="AP7" s="9" t="s">
        <v>1046</v>
      </c>
      <c r="AQ7" s="9" t="s">
        <v>39</v>
      </c>
      <c r="AR7" s="10" t="s">
        <v>9</v>
      </c>
      <c r="AS7" s="10" t="s">
        <v>263</v>
      </c>
      <c r="AT7" s="10" t="s">
        <v>262</v>
      </c>
      <c r="AU7" s="10" t="s">
        <v>38</v>
      </c>
      <c r="AV7" s="10" t="s">
        <v>307</v>
      </c>
      <c r="AW7" s="10" t="s">
        <v>217</v>
      </c>
      <c r="AX7" s="10" t="s">
        <v>218</v>
      </c>
      <c r="AY7" s="10" t="s">
        <v>17</v>
      </c>
      <c r="AZ7" s="25" t="s">
        <v>227</v>
      </c>
      <c r="BA7" s="25" t="s">
        <v>305</v>
      </c>
      <c r="BB7" s="25" t="s">
        <v>228</v>
      </c>
      <c r="BC7" s="26" t="s">
        <v>18</v>
      </c>
    </row>
    <row r="8" spans="2:56" ht="63.75" hidden="1" x14ac:dyDescent="0.2">
      <c r="B8" s="34">
        <v>2013</v>
      </c>
      <c r="C8" s="13" t="s">
        <v>289</v>
      </c>
      <c r="D8" s="28" t="s">
        <v>290</v>
      </c>
      <c r="E8" s="14" t="s">
        <v>293</v>
      </c>
      <c r="F8" s="14" t="s">
        <v>31</v>
      </c>
      <c r="G8" s="14" t="s">
        <v>818</v>
      </c>
      <c r="H8" s="14" t="s">
        <v>1091</v>
      </c>
      <c r="I8" s="14" t="s">
        <v>294</v>
      </c>
      <c r="J8" s="18">
        <v>41621</v>
      </c>
      <c r="K8" s="20">
        <v>40000000</v>
      </c>
      <c r="L8" s="14" t="s">
        <v>295</v>
      </c>
      <c r="M8" s="18" t="s">
        <v>322</v>
      </c>
      <c r="N8" s="14" t="s">
        <v>193</v>
      </c>
      <c r="O8" s="18">
        <v>41772</v>
      </c>
      <c r="P8" s="18">
        <v>41772</v>
      </c>
      <c r="Q8" s="14" t="s">
        <v>295</v>
      </c>
      <c r="R8" s="14" t="s">
        <v>223</v>
      </c>
      <c r="S8" s="14" t="s">
        <v>223</v>
      </c>
      <c r="T8" s="16" t="s">
        <v>223</v>
      </c>
      <c r="U8" s="14" t="s">
        <v>223</v>
      </c>
      <c r="V8" s="14" t="s">
        <v>223</v>
      </c>
      <c r="W8" s="14" t="s">
        <v>223</v>
      </c>
      <c r="X8" s="14" t="s">
        <v>223</v>
      </c>
      <c r="Y8" s="14" t="s">
        <v>223</v>
      </c>
      <c r="Z8" s="14" t="s">
        <v>223</v>
      </c>
      <c r="AA8" s="14" t="s">
        <v>223</v>
      </c>
      <c r="AB8" s="23">
        <v>0</v>
      </c>
      <c r="AC8" s="23">
        <v>0</v>
      </c>
      <c r="AD8" s="23">
        <v>0</v>
      </c>
      <c r="AE8" s="23">
        <v>0</v>
      </c>
      <c r="AF8" s="23">
        <v>0</v>
      </c>
      <c r="AG8" s="23">
        <v>0</v>
      </c>
      <c r="AH8" s="23">
        <v>0</v>
      </c>
      <c r="AI8" s="23">
        <v>0</v>
      </c>
      <c r="AJ8" s="14" t="s">
        <v>223</v>
      </c>
      <c r="AK8" s="14" t="s">
        <v>223</v>
      </c>
      <c r="AL8" s="14" t="s">
        <v>223</v>
      </c>
      <c r="AM8" s="14" t="s">
        <v>223</v>
      </c>
      <c r="AN8" s="14" t="s">
        <v>223</v>
      </c>
      <c r="AO8" s="14" t="s">
        <v>223</v>
      </c>
      <c r="AP8" s="14" t="s">
        <v>223</v>
      </c>
      <c r="AQ8" s="14" t="s">
        <v>223</v>
      </c>
      <c r="AR8" s="17">
        <f>K8+AB8+AC8+AD8</f>
        <v>40000000</v>
      </c>
      <c r="AS8" s="17">
        <v>40000000</v>
      </c>
      <c r="AT8" s="20">
        <f>AR8-AS8</f>
        <v>0</v>
      </c>
      <c r="AU8" s="14" t="s">
        <v>295</v>
      </c>
      <c r="AV8" s="14" t="s">
        <v>295</v>
      </c>
      <c r="AW8" s="18" t="s">
        <v>306</v>
      </c>
      <c r="AX8" s="18" t="s">
        <v>306</v>
      </c>
      <c r="AY8" s="22" t="s">
        <v>306</v>
      </c>
      <c r="AZ8" s="24" t="s">
        <v>223</v>
      </c>
      <c r="BA8" s="82" t="s">
        <v>821</v>
      </c>
      <c r="BB8" s="18" t="s">
        <v>306</v>
      </c>
      <c r="BC8" s="71"/>
    </row>
    <row r="9" spans="2:56" ht="38.25" hidden="1" x14ac:dyDescent="0.2">
      <c r="B9" s="34">
        <v>2015</v>
      </c>
      <c r="C9" s="13" t="s">
        <v>292</v>
      </c>
      <c r="D9" s="28" t="s">
        <v>296</v>
      </c>
      <c r="E9" s="14" t="s">
        <v>297</v>
      </c>
      <c r="F9" s="14" t="s">
        <v>31</v>
      </c>
      <c r="G9" s="14" t="s">
        <v>818</v>
      </c>
      <c r="H9" s="14" t="s">
        <v>1091</v>
      </c>
      <c r="I9" s="14" t="s">
        <v>298</v>
      </c>
      <c r="J9" s="18" t="s">
        <v>1091</v>
      </c>
      <c r="K9" s="20">
        <v>14087040</v>
      </c>
      <c r="L9" s="14" t="s">
        <v>222</v>
      </c>
      <c r="M9" s="15">
        <v>42179</v>
      </c>
      <c r="N9" s="14" t="s">
        <v>192</v>
      </c>
      <c r="O9" s="18">
        <v>42194</v>
      </c>
      <c r="P9" s="18">
        <v>42194</v>
      </c>
      <c r="Q9" s="18">
        <v>42560</v>
      </c>
      <c r="R9" s="14" t="s">
        <v>223</v>
      </c>
      <c r="S9" s="14" t="s">
        <v>223</v>
      </c>
      <c r="T9" s="16" t="s">
        <v>223</v>
      </c>
      <c r="U9" s="14" t="s">
        <v>223</v>
      </c>
      <c r="V9" s="14" t="s">
        <v>223</v>
      </c>
      <c r="W9" s="14" t="s">
        <v>223</v>
      </c>
      <c r="X9" s="14" t="s">
        <v>223</v>
      </c>
      <c r="Y9" s="14" t="s">
        <v>223</v>
      </c>
      <c r="Z9" s="14" t="s">
        <v>223</v>
      </c>
      <c r="AA9" s="14" t="s">
        <v>223</v>
      </c>
      <c r="AB9" s="23">
        <v>14087040</v>
      </c>
      <c r="AC9" s="23">
        <v>15948494</v>
      </c>
      <c r="AD9" s="23">
        <v>15708000</v>
      </c>
      <c r="AE9" s="23">
        <v>15708000</v>
      </c>
      <c r="AF9" s="23">
        <v>14756238</v>
      </c>
      <c r="AG9" s="23">
        <v>14018426</v>
      </c>
      <c r="AH9" s="23">
        <v>0</v>
      </c>
      <c r="AI9" s="23">
        <v>0</v>
      </c>
      <c r="AJ9" s="14" t="s">
        <v>222</v>
      </c>
      <c r="AK9" s="14" t="s">
        <v>222</v>
      </c>
      <c r="AL9" s="14" t="s">
        <v>222</v>
      </c>
      <c r="AM9" s="14" t="s">
        <v>222</v>
      </c>
      <c r="AN9" s="14" t="s">
        <v>302</v>
      </c>
      <c r="AO9" s="14" t="s">
        <v>302</v>
      </c>
      <c r="AP9" s="14" t="s">
        <v>223</v>
      </c>
      <c r="AQ9" s="14" t="s">
        <v>223</v>
      </c>
      <c r="AR9" s="17">
        <f>K9+AB9+AC9+AD9+AE9+AF9+AG9</f>
        <v>104313238</v>
      </c>
      <c r="AS9" s="17" t="s">
        <v>821</v>
      </c>
      <c r="AT9" s="20" t="s">
        <v>821</v>
      </c>
      <c r="AU9" s="14" t="s">
        <v>304</v>
      </c>
      <c r="AV9" s="18">
        <v>45116</v>
      </c>
      <c r="AW9" s="18" t="s">
        <v>306</v>
      </c>
      <c r="AX9" s="18" t="s">
        <v>306</v>
      </c>
      <c r="AY9" s="22" t="s">
        <v>306</v>
      </c>
      <c r="AZ9" s="24" t="s">
        <v>223</v>
      </c>
      <c r="BA9" s="82" t="s">
        <v>821</v>
      </c>
      <c r="BB9" s="18" t="s">
        <v>306</v>
      </c>
      <c r="BC9" s="71"/>
    </row>
    <row r="10" spans="2:56" ht="51" hidden="1" x14ac:dyDescent="0.2">
      <c r="B10" s="34">
        <v>2016</v>
      </c>
      <c r="C10" s="13" t="s">
        <v>308</v>
      </c>
      <c r="D10" s="28" t="s">
        <v>309</v>
      </c>
      <c r="E10" s="14" t="s">
        <v>310</v>
      </c>
      <c r="F10" s="14" t="s">
        <v>31</v>
      </c>
      <c r="G10" s="14" t="s">
        <v>818</v>
      </c>
      <c r="H10" s="14" t="s">
        <v>1061</v>
      </c>
      <c r="I10" s="14" t="s">
        <v>311</v>
      </c>
      <c r="J10" s="18">
        <v>42556</v>
      </c>
      <c r="K10" s="20">
        <v>2953888</v>
      </c>
      <c r="L10" s="14" t="s">
        <v>312</v>
      </c>
      <c r="M10" s="15">
        <v>42556</v>
      </c>
      <c r="N10" s="14" t="s">
        <v>192</v>
      </c>
      <c r="O10" s="32"/>
      <c r="P10" s="18">
        <v>42573</v>
      </c>
      <c r="Q10" s="18">
        <v>43303</v>
      </c>
      <c r="R10" s="14" t="s">
        <v>223</v>
      </c>
      <c r="S10" s="14" t="s">
        <v>223</v>
      </c>
      <c r="T10" s="16" t="s">
        <v>223</v>
      </c>
      <c r="U10" s="14" t="s">
        <v>223</v>
      </c>
      <c r="V10" s="14" t="s">
        <v>223</v>
      </c>
      <c r="W10" s="14" t="s">
        <v>223</v>
      </c>
      <c r="X10" s="14" t="s">
        <v>223</v>
      </c>
      <c r="Y10" s="14" t="s">
        <v>223</v>
      </c>
      <c r="Z10" s="14" t="s">
        <v>223</v>
      </c>
      <c r="AA10" s="14" t="s">
        <v>223</v>
      </c>
      <c r="AB10" s="23">
        <v>128782</v>
      </c>
      <c r="AC10" s="23">
        <v>704254</v>
      </c>
      <c r="AD10" s="23">
        <v>1642596</v>
      </c>
      <c r="AE10" s="23">
        <v>953933</v>
      </c>
      <c r="AF10" s="23">
        <v>3401832</v>
      </c>
      <c r="AG10" s="23">
        <v>25068</v>
      </c>
      <c r="AH10" s="23">
        <v>47000</v>
      </c>
      <c r="AI10" s="23">
        <v>3619488</v>
      </c>
      <c r="AJ10" s="14" t="s">
        <v>312</v>
      </c>
      <c r="AK10" s="14" t="s">
        <v>312</v>
      </c>
      <c r="AL10" s="14" t="s">
        <v>312</v>
      </c>
      <c r="AM10" s="14" t="s">
        <v>223</v>
      </c>
      <c r="AN10" s="14" t="s">
        <v>223</v>
      </c>
      <c r="AO10" s="14" t="s">
        <v>223</v>
      </c>
      <c r="AP10" s="14" t="s">
        <v>223</v>
      </c>
      <c r="AQ10" s="14" t="s">
        <v>223</v>
      </c>
      <c r="AR10" s="17">
        <f>K10+AB10+AC10+AD10+AE10+AF10+AG10+AH10+AI10</f>
        <v>13476841</v>
      </c>
      <c r="AS10" s="17" t="s">
        <v>821</v>
      </c>
      <c r="AT10" s="20" t="s">
        <v>821</v>
      </c>
      <c r="AU10" s="14" t="s">
        <v>304</v>
      </c>
      <c r="AV10" s="18">
        <v>45495</v>
      </c>
      <c r="AW10" s="18" t="s">
        <v>306</v>
      </c>
      <c r="AX10" s="18" t="s">
        <v>306</v>
      </c>
      <c r="AY10" s="22" t="s">
        <v>306</v>
      </c>
      <c r="AZ10" s="24" t="s">
        <v>223</v>
      </c>
      <c r="BA10" s="82" t="s">
        <v>821</v>
      </c>
      <c r="BB10" s="18" t="s">
        <v>306</v>
      </c>
      <c r="BC10" s="71"/>
    </row>
    <row r="11" spans="2:56" ht="127.5" hidden="1" x14ac:dyDescent="0.2">
      <c r="B11" s="33">
        <v>2018</v>
      </c>
      <c r="C11" s="13" t="s">
        <v>291</v>
      </c>
      <c r="D11" s="28" t="s">
        <v>314</v>
      </c>
      <c r="E11" s="14" t="s">
        <v>236</v>
      </c>
      <c r="F11" s="14" t="s">
        <v>31</v>
      </c>
      <c r="G11" s="14" t="s">
        <v>818</v>
      </c>
      <c r="H11" s="14" t="s">
        <v>596</v>
      </c>
      <c r="I11" s="14" t="s">
        <v>315</v>
      </c>
      <c r="J11" s="18">
        <v>43290</v>
      </c>
      <c r="K11" s="20">
        <v>48160426</v>
      </c>
      <c r="L11" s="14" t="s">
        <v>222</v>
      </c>
      <c r="M11" s="18" t="s">
        <v>323</v>
      </c>
      <c r="N11" s="14" t="s">
        <v>193</v>
      </c>
      <c r="O11" s="15">
        <v>43290</v>
      </c>
      <c r="P11" s="18">
        <v>43290</v>
      </c>
      <c r="Q11" s="18">
        <v>43655</v>
      </c>
      <c r="R11" s="14" t="s">
        <v>316</v>
      </c>
      <c r="S11" s="31" t="s">
        <v>317</v>
      </c>
      <c r="T11" s="16" t="s">
        <v>223</v>
      </c>
      <c r="U11" s="14" t="s">
        <v>223</v>
      </c>
      <c r="V11" s="14" t="s">
        <v>223</v>
      </c>
      <c r="W11" s="14" t="s">
        <v>223</v>
      </c>
      <c r="X11" s="14" t="s">
        <v>223</v>
      </c>
      <c r="Y11" s="14" t="s">
        <v>223</v>
      </c>
      <c r="Z11" s="14" t="s">
        <v>223</v>
      </c>
      <c r="AA11" s="14" t="s">
        <v>223</v>
      </c>
      <c r="AB11" s="23">
        <v>0</v>
      </c>
      <c r="AC11" s="23">
        <v>0</v>
      </c>
      <c r="AD11" s="23">
        <v>0</v>
      </c>
      <c r="AE11" s="23">
        <v>0</v>
      </c>
      <c r="AF11" s="23">
        <v>0</v>
      </c>
      <c r="AG11" s="23">
        <v>0</v>
      </c>
      <c r="AH11" s="23">
        <v>0</v>
      </c>
      <c r="AI11" s="23">
        <v>0</v>
      </c>
      <c r="AJ11" s="14" t="s">
        <v>318</v>
      </c>
      <c r="AK11" s="14" t="s">
        <v>202</v>
      </c>
      <c r="AL11" s="14" t="s">
        <v>206</v>
      </c>
      <c r="AM11" s="14" t="s">
        <v>202</v>
      </c>
      <c r="AN11" s="14" t="s">
        <v>202</v>
      </c>
      <c r="AO11" s="14" t="s">
        <v>319</v>
      </c>
      <c r="AP11" s="14" t="s">
        <v>202</v>
      </c>
      <c r="AQ11" s="14" t="s">
        <v>223</v>
      </c>
      <c r="AR11" s="17">
        <f>K11+AB11+AC11+AD11+AE11+AF11+AG11+AH11</f>
        <v>48160426</v>
      </c>
      <c r="AS11" s="17" t="s">
        <v>821</v>
      </c>
      <c r="AT11" s="20" t="s">
        <v>821</v>
      </c>
      <c r="AU11" s="14" t="s">
        <v>1047</v>
      </c>
      <c r="AV11" s="18">
        <v>44925</v>
      </c>
      <c r="AW11" s="18" t="s">
        <v>306</v>
      </c>
      <c r="AX11" s="18" t="s">
        <v>306</v>
      </c>
      <c r="AY11" s="22" t="s">
        <v>306</v>
      </c>
      <c r="AZ11" s="18" t="s">
        <v>1050</v>
      </c>
      <c r="BA11" s="82" t="s">
        <v>821</v>
      </c>
      <c r="BB11" s="18" t="s">
        <v>306</v>
      </c>
      <c r="BC11" s="71"/>
    </row>
    <row r="12" spans="2:56" ht="51" hidden="1" x14ac:dyDescent="0.2">
      <c r="B12" s="33">
        <v>2019</v>
      </c>
      <c r="C12" s="13" t="s">
        <v>42</v>
      </c>
      <c r="D12" s="28" t="s">
        <v>43</v>
      </c>
      <c r="E12" s="14" t="s">
        <v>270</v>
      </c>
      <c r="F12" s="14" t="s">
        <v>219</v>
      </c>
      <c r="G12" s="14" t="s">
        <v>818</v>
      </c>
      <c r="H12" s="14" t="s">
        <v>220</v>
      </c>
      <c r="I12" s="14" t="s">
        <v>221</v>
      </c>
      <c r="J12" s="18">
        <v>43476</v>
      </c>
      <c r="K12" s="20">
        <v>1685230</v>
      </c>
      <c r="L12" s="14" t="s">
        <v>222</v>
      </c>
      <c r="M12" s="18">
        <v>43476</v>
      </c>
      <c r="N12" s="14" t="s">
        <v>192</v>
      </c>
      <c r="O12" s="14" t="s">
        <v>223</v>
      </c>
      <c r="P12" s="16">
        <v>43479</v>
      </c>
      <c r="Q12" s="16">
        <v>43844</v>
      </c>
      <c r="R12" s="14" t="s">
        <v>223</v>
      </c>
      <c r="S12" s="14" t="s">
        <v>223</v>
      </c>
      <c r="T12" s="16" t="s">
        <v>223</v>
      </c>
      <c r="U12" s="14" t="s">
        <v>223</v>
      </c>
      <c r="V12" s="14" t="s">
        <v>223</v>
      </c>
      <c r="W12" s="14" t="s">
        <v>223</v>
      </c>
      <c r="X12" s="14" t="s">
        <v>223</v>
      </c>
      <c r="Y12" s="14" t="s">
        <v>223</v>
      </c>
      <c r="Z12" s="14" t="s">
        <v>223</v>
      </c>
      <c r="AA12" s="14" t="s">
        <v>223</v>
      </c>
      <c r="AB12" s="23">
        <v>0</v>
      </c>
      <c r="AC12" s="23">
        <v>0</v>
      </c>
      <c r="AD12" s="23">
        <v>0</v>
      </c>
      <c r="AE12" s="23">
        <v>0</v>
      </c>
      <c r="AF12" s="23">
        <v>0</v>
      </c>
      <c r="AG12" s="23">
        <v>0</v>
      </c>
      <c r="AH12" s="23">
        <v>0</v>
      </c>
      <c r="AI12" s="23">
        <v>0</v>
      </c>
      <c r="AJ12" s="14" t="s">
        <v>223</v>
      </c>
      <c r="AK12" s="14" t="s">
        <v>223</v>
      </c>
      <c r="AL12" s="14" t="s">
        <v>223</v>
      </c>
      <c r="AM12" s="14" t="s">
        <v>223</v>
      </c>
      <c r="AN12" s="14" t="s">
        <v>223</v>
      </c>
      <c r="AO12" s="14" t="s">
        <v>223</v>
      </c>
      <c r="AP12" s="14" t="s">
        <v>223</v>
      </c>
      <c r="AQ12" s="14" t="s">
        <v>223</v>
      </c>
      <c r="AR12" s="17">
        <f t="shared" ref="AR12:AR43" si="0">K12+AB12+AC12+AD12</f>
        <v>1685230</v>
      </c>
      <c r="AS12" s="17">
        <v>1685230</v>
      </c>
      <c r="AT12" s="20">
        <f t="shared" ref="AT12:AT43" si="1">AR12-AS12</f>
        <v>0</v>
      </c>
      <c r="AU12" s="14" t="str">
        <f>L12</f>
        <v>12 MESES</v>
      </c>
      <c r="AV12" s="18">
        <v>43844</v>
      </c>
      <c r="AW12" s="21" t="s">
        <v>223</v>
      </c>
      <c r="AX12" s="18">
        <v>43845</v>
      </c>
      <c r="AY12" s="22">
        <v>4</v>
      </c>
      <c r="AZ12" s="24" t="s">
        <v>223</v>
      </c>
      <c r="BA12" s="24" t="s">
        <v>320</v>
      </c>
      <c r="BB12" s="24" t="s">
        <v>223</v>
      </c>
      <c r="BC12" s="72"/>
    </row>
    <row r="13" spans="2:56" ht="140.25" hidden="1" x14ac:dyDescent="0.2">
      <c r="B13" s="33">
        <v>2019</v>
      </c>
      <c r="C13" s="13" t="s">
        <v>44</v>
      </c>
      <c r="D13" s="28" t="s">
        <v>45</v>
      </c>
      <c r="E13" s="14" t="s">
        <v>236</v>
      </c>
      <c r="F13" s="14" t="s">
        <v>31</v>
      </c>
      <c r="G13" s="14" t="s">
        <v>1051</v>
      </c>
      <c r="H13" s="14" t="s">
        <v>1062</v>
      </c>
      <c r="I13" s="14" t="s">
        <v>224</v>
      </c>
      <c r="J13" s="15">
        <v>43482</v>
      </c>
      <c r="K13" s="17">
        <v>30000000</v>
      </c>
      <c r="L13" s="14" t="s">
        <v>222</v>
      </c>
      <c r="M13" s="18" t="s">
        <v>248</v>
      </c>
      <c r="N13" s="14" t="s">
        <v>193</v>
      </c>
      <c r="O13" s="16">
        <v>43482</v>
      </c>
      <c r="P13" s="16">
        <v>43482</v>
      </c>
      <c r="Q13" s="16">
        <v>43847</v>
      </c>
      <c r="R13" s="14" t="s">
        <v>256</v>
      </c>
      <c r="S13" s="31" t="s">
        <v>257</v>
      </c>
      <c r="T13" s="16" t="s">
        <v>223</v>
      </c>
      <c r="U13" s="14" t="s">
        <v>223</v>
      </c>
      <c r="V13" s="14" t="s">
        <v>223</v>
      </c>
      <c r="W13" s="14" t="s">
        <v>223</v>
      </c>
      <c r="X13" s="14" t="s">
        <v>223</v>
      </c>
      <c r="Y13" s="14" t="s">
        <v>223</v>
      </c>
      <c r="Z13" s="14" t="s">
        <v>223</v>
      </c>
      <c r="AA13" s="14" t="s">
        <v>223</v>
      </c>
      <c r="AB13" s="19">
        <v>10000000</v>
      </c>
      <c r="AC13" s="19">
        <v>10000000</v>
      </c>
      <c r="AD13" s="23">
        <v>0</v>
      </c>
      <c r="AE13" s="23">
        <v>0</v>
      </c>
      <c r="AF13" s="23">
        <v>0</v>
      </c>
      <c r="AG13" s="23">
        <v>0</v>
      </c>
      <c r="AH13" s="23">
        <v>0</v>
      </c>
      <c r="AI13" s="23">
        <v>0</v>
      </c>
      <c r="AJ13" s="14" t="s">
        <v>202</v>
      </c>
      <c r="AK13" s="14" t="s">
        <v>203</v>
      </c>
      <c r="AL13" s="14" t="s">
        <v>202</v>
      </c>
      <c r="AM13" s="14" t="s">
        <v>202</v>
      </c>
      <c r="AN13" s="14" t="s">
        <v>204</v>
      </c>
      <c r="AO13" s="14" t="s">
        <v>223</v>
      </c>
      <c r="AP13" s="14" t="s">
        <v>223</v>
      </c>
      <c r="AQ13" s="14" t="s">
        <v>223</v>
      </c>
      <c r="AR13" s="17">
        <f t="shared" si="0"/>
        <v>50000000</v>
      </c>
      <c r="AS13" s="17">
        <v>46036951</v>
      </c>
      <c r="AT13" s="20">
        <f t="shared" si="1"/>
        <v>3963049</v>
      </c>
      <c r="AU13" s="14" t="s">
        <v>225</v>
      </c>
      <c r="AV13" s="18">
        <v>44592</v>
      </c>
      <c r="AW13" s="18">
        <v>44592</v>
      </c>
      <c r="AX13" s="18">
        <v>44615</v>
      </c>
      <c r="AY13" s="22">
        <v>4</v>
      </c>
      <c r="AZ13" s="18">
        <v>44956</v>
      </c>
      <c r="BA13" s="24" t="s">
        <v>320</v>
      </c>
      <c r="BB13" s="18">
        <v>44958</v>
      </c>
      <c r="BC13" s="71"/>
      <c r="BD13" s="78" t="s">
        <v>1120</v>
      </c>
    </row>
    <row r="14" spans="2:56" ht="63.75" hidden="1" x14ac:dyDescent="0.2">
      <c r="B14" s="33">
        <v>2019</v>
      </c>
      <c r="C14" s="13" t="s">
        <v>46</v>
      </c>
      <c r="D14" s="28" t="s">
        <v>47</v>
      </c>
      <c r="E14" s="14" t="s">
        <v>477</v>
      </c>
      <c r="F14" s="14" t="s">
        <v>219</v>
      </c>
      <c r="G14" s="14" t="s">
        <v>818</v>
      </c>
      <c r="H14" s="14" t="s">
        <v>229</v>
      </c>
      <c r="I14" s="14" t="s">
        <v>230</v>
      </c>
      <c r="J14" s="15">
        <v>43486</v>
      </c>
      <c r="K14" s="17">
        <v>1606500</v>
      </c>
      <c r="L14" s="14" t="s">
        <v>231</v>
      </c>
      <c r="M14" s="15">
        <v>43486</v>
      </c>
      <c r="N14" s="14" t="s">
        <v>192</v>
      </c>
      <c r="O14" s="14" t="s">
        <v>223</v>
      </c>
      <c r="P14" s="15">
        <v>43515</v>
      </c>
      <c r="Q14" s="16">
        <v>43518</v>
      </c>
      <c r="R14" s="16" t="s">
        <v>223</v>
      </c>
      <c r="S14" s="16" t="s">
        <v>223</v>
      </c>
      <c r="T14" s="16" t="s">
        <v>223</v>
      </c>
      <c r="U14" s="14" t="s">
        <v>223</v>
      </c>
      <c r="V14" s="14" t="s">
        <v>223</v>
      </c>
      <c r="W14" s="14" t="s">
        <v>223</v>
      </c>
      <c r="X14" s="14" t="s">
        <v>223</v>
      </c>
      <c r="Y14" s="14" t="s">
        <v>223</v>
      </c>
      <c r="Z14" s="14" t="s">
        <v>223</v>
      </c>
      <c r="AA14" s="14" t="s">
        <v>223</v>
      </c>
      <c r="AB14" s="23">
        <v>0</v>
      </c>
      <c r="AC14" s="23">
        <v>0</v>
      </c>
      <c r="AD14" s="23">
        <v>0</v>
      </c>
      <c r="AE14" s="23">
        <v>0</v>
      </c>
      <c r="AF14" s="23">
        <v>0</v>
      </c>
      <c r="AG14" s="23">
        <v>0</v>
      </c>
      <c r="AH14" s="23">
        <v>0</v>
      </c>
      <c r="AI14" s="23">
        <v>0</v>
      </c>
      <c r="AJ14" s="14" t="s">
        <v>223</v>
      </c>
      <c r="AK14" s="14" t="s">
        <v>223</v>
      </c>
      <c r="AL14" s="14" t="s">
        <v>223</v>
      </c>
      <c r="AM14" s="14" t="s">
        <v>223</v>
      </c>
      <c r="AN14" s="14" t="s">
        <v>223</v>
      </c>
      <c r="AO14" s="14" t="s">
        <v>223</v>
      </c>
      <c r="AP14" s="14" t="s">
        <v>223</v>
      </c>
      <c r="AQ14" s="14" t="s">
        <v>223</v>
      </c>
      <c r="AR14" s="17">
        <f t="shared" si="0"/>
        <v>1606500</v>
      </c>
      <c r="AS14" s="17">
        <v>1606500</v>
      </c>
      <c r="AT14" s="20">
        <f t="shared" si="1"/>
        <v>0</v>
      </c>
      <c r="AU14" s="14" t="str">
        <f>L14</f>
        <v>4 DIAS</v>
      </c>
      <c r="AV14" s="18">
        <v>43518</v>
      </c>
      <c r="AW14" s="21" t="s">
        <v>223</v>
      </c>
      <c r="AX14" s="18">
        <v>43518</v>
      </c>
      <c r="AY14" s="22">
        <v>4</v>
      </c>
      <c r="AZ14" s="24" t="s">
        <v>223</v>
      </c>
      <c r="BA14" s="24" t="s">
        <v>320</v>
      </c>
      <c r="BB14" s="24" t="s">
        <v>223</v>
      </c>
      <c r="BC14" s="72"/>
    </row>
    <row r="15" spans="2:56" ht="38.25" hidden="1" x14ac:dyDescent="0.2">
      <c r="B15" s="33">
        <v>2019</v>
      </c>
      <c r="C15" s="13" t="s">
        <v>48</v>
      </c>
      <c r="D15" s="28" t="s">
        <v>49</v>
      </c>
      <c r="E15" s="14" t="s">
        <v>50</v>
      </c>
      <c r="F15" s="14" t="s">
        <v>31</v>
      </c>
      <c r="G15" s="14" t="s">
        <v>186</v>
      </c>
      <c r="H15" s="14" t="s">
        <v>437</v>
      </c>
      <c r="I15" s="14" t="s">
        <v>232</v>
      </c>
      <c r="J15" s="15">
        <v>43486</v>
      </c>
      <c r="K15" s="17">
        <v>12637800</v>
      </c>
      <c r="L15" s="14" t="s">
        <v>807</v>
      </c>
      <c r="M15" s="15">
        <v>43486</v>
      </c>
      <c r="N15" s="14" t="s">
        <v>192</v>
      </c>
      <c r="O15" s="18">
        <v>43500</v>
      </c>
      <c r="P15" s="15">
        <v>43500</v>
      </c>
      <c r="Q15" s="16">
        <v>43511</v>
      </c>
      <c r="R15" s="16" t="s">
        <v>223</v>
      </c>
      <c r="S15" s="16" t="s">
        <v>223</v>
      </c>
      <c r="T15" s="16" t="s">
        <v>223</v>
      </c>
      <c r="U15" s="14" t="s">
        <v>223</v>
      </c>
      <c r="V15" s="14" t="s">
        <v>223</v>
      </c>
      <c r="W15" s="14" t="s">
        <v>223</v>
      </c>
      <c r="X15" s="14" t="s">
        <v>223</v>
      </c>
      <c r="Y15" s="14" t="s">
        <v>223</v>
      </c>
      <c r="Z15" s="14" t="s">
        <v>223</v>
      </c>
      <c r="AA15" s="14" t="s">
        <v>223</v>
      </c>
      <c r="AB15" s="23">
        <v>0</v>
      </c>
      <c r="AC15" s="23">
        <v>0</v>
      </c>
      <c r="AD15" s="23">
        <v>0</v>
      </c>
      <c r="AE15" s="23">
        <v>0</v>
      </c>
      <c r="AF15" s="23">
        <v>0</v>
      </c>
      <c r="AG15" s="23">
        <v>0</v>
      </c>
      <c r="AH15" s="23">
        <v>0</v>
      </c>
      <c r="AI15" s="23">
        <v>0</v>
      </c>
      <c r="AJ15" s="14" t="s">
        <v>223</v>
      </c>
      <c r="AK15" s="14" t="s">
        <v>223</v>
      </c>
      <c r="AL15" s="14" t="s">
        <v>223</v>
      </c>
      <c r="AM15" s="14" t="s">
        <v>223</v>
      </c>
      <c r="AN15" s="14" t="s">
        <v>223</v>
      </c>
      <c r="AO15" s="14" t="s">
        <v>223</v>
      </c>
      <c r="AP15" s="14" t="s">
        <v>223</v>
      </c>
      <c r="AQ15" s="14" t="s">
        <v>223</v>
      </c>
      <c r="AR15" s="17">
        <f t="shared" si="0"/>
        <v>12637800</v>
      </c>
      <c r="AS15" s="17">
        <v>12637800</v>
      </c>
      <c r="AT15" s="20">
        <f t="shared" si="1"/>
        <v>0</v>
      </c>
      <c r="AU15" s="14" t="str">
        <f>L15</f>
        <v>10 DÍAS HÁBILES</v>
      </c>
      <c r="AV15" s="18">
        <v>43511</v>
      </c>
      <c r="AW15" s="18">
        <v>43508</v>
      </c>
      <c r="AX15" s="18">
        <v>43508</v>
      </c>
      <c r="AY15" s="22">
        <v>4</v>
      </c>
      <c r="AZ15" s="24" t="s">
        <v>223</v>
      </c>
      <c r="BA15" s="24" t="s">
        <v>320</v>
      </c>
      <c r="BB15" s="24" t="s">
        <v>223</v>
      </c>
      <c r="BC15" s="72"/>
    </row>
    <row r="16" spans="2:56" ht="51" hidden="1" x14ac:dyDescent="0.2">
      <c r="B16" s="33">
        <v>2019</v>
      </c>
      <c r="C16" s="13" t="s">
        <v>51</v>
      </c>
      <c r="D16" s="28" t="s">
        <v>52</v>
      </c>
      <c r="E16" s="14" t="s">
        <v>53</v>
      </c>
      <c r="F16" s="14" t="s">
        <v>219</v>
      </c>
      <c r="G16" s="14" t="s">
        <v>818</v>
      </c>
      <c r="H16" s="14" t="s">
        <v>233</v>
      </c>
      <c r="I16" s="14" t="s">
        <v>234</v>
      </c>
      <c r="J16" s="15">
        <v>43486</v>
      </c>
      <c r="K16" s="17">
        <v>3828825</v>
      </c>
      <c r="L16" s="14" t="s">
        <v>235</v>
      </c>
      <c r="M16" s="15">
        <v>43486</v>
      </c>
      <c r="N16" s="14" t="s">
        <v>192</v>
      </c>
      <c r="O16" s="14" t="s">
        <v>223</v>
      </c>
      <c r="P16" s="15">
        <v>43503</v>
      </c>
      <c r="Q16" s="16">
        <v>43504</v>
      </c>
      <c r="R16" s="16" t="s">
        <v>223</v>
      </c>
      <c r="S16" s="16" t="s">
        <v>223</v>
      </c>
      <c r="T16" s="16" t="s">
        <v>223</v>
      </c>
      <c r="U16" s="14" t="s">
        <v>223</v>
      </c>
      <c r="V16" s="14" t="s">
        <v>223</v>
      </c>
      <c r="W16" s="14" t="s">
        <v>223</v>
      </c>
      <c r="X16" s="14" t="s">
        <v>223</v>
      </c>
      <c r="Y16" s="14" t="s">
        <v>223</v>
      </c>
      <c r="Z16" s="14" t="s">
        <v>223</v>
      </c>
      <c r="AA16" s="14" t="s">
        <v>223</v>
      </c>
      <c r="AB16" s="23">
        <v>0</v>
      </c>
      <c r="AC16" s="23">
        <v>0</v>
      </c>
      <c r="AD16" s="23">
        <v>0</v>
      </c>
      <c r="AE16" s="23">
        <v>0</v>
      </c>
      <c r="AF16" s="23">
        <v>0</v>
      </c>
      <c r="AG16" s="23">
        <v>0</v>
      </c>
      <c r="AH16" s="23">
        <v>0</v>
      </c>
      <c r="AI16" s="23">
        <v>0</v>
      </c>
      <c r="AJ16" s="14" t="s">
        <v>223</v>
      </c>
      <c r="AK16" s="14" t="s">
        <v>223</v>
      </c>
      <c r="AL16" s="14" t="s">
        <v>223</v>
      </c>
      <c r="AM16" s="14" t="s">
        <v>223</v>
      </c>
      <c r="AN16" s="14" t="s">
        <v>223</v>
      </c>
      <c r="AO16" s="14" t="s">
        <v>223</v>
      </c>
      <c r="AP16" s="14" t="s">
        <v>223</v>
      </c>
      <c r="AQ16" s="14" t="s">
        <v>223</v>
      </c>
      <c r="AR16" s="17">
        <f t="shared" si="0"/>
        <v>3828825</v>
      </c>
      <c r="AS16" s="17">
        <v>3828825</v>
      </c>
      <c r="AT16" s="20">
        <f t="shared" si="1"/>
        <v>0</v>
      </c>
      <c r="AU16" s="14" t="str">
        <f>L16</f>
        <v>2 DIAS</v>
      </c>
      <c r="AV16" s="18">
        <v>43504</v>
      </c>
      <c r="AW16" s="18" t="s">
        <v>223</v>
      </c>
      <c r="AX16" s="18">
        <v>43504</v>
      </c>
      <c r="AY16" s="22">
        <v>4</v>
      </c>
      <c r="AZ16" s="24" t="s">
        <v>223</v>
      </c>
      <c r="BA16" s="24" t="s">
        <v>320</v>
      </c>
      <c r="BB16" s="24" t="s">
        <v>223</v>
      </c>
      <c r="BC16" s="72"/>
    </row>
    <row r="17" spans="2:56" ht="89.25" hidden="1" x14ac:dyDescent="0.2">
      <c r="B17" s="33">
        <v>2019</v>
      </c>
      <c r="C17" s="13" t="s">
        <v>54</v>
      </c>
      <c r="D17" s="28" t="s">
        <v>55</v>
      </c>
      <c r="E17" s="14" t="s">
        <v>237</v>
      </c>
      <c r="F17" s="14" t="s">
        <v>31</v>
      </c>
      <c r="G17" s="14" t="s">
        <v>1051</v>
      </c>
      <c r="H17" s="14" t="s">
        <v>602</v>
      </c>
      <c r="I17" s="14" t="s">
        <v>238</v>
      </c>
      <c r="J17" s="15">
        <v>43497</v>
      </c>
      <c r="K17" s="17">
        <v>12381600</v>
      </c>
      <c r="L17" s="14" t="s">
        <v>222</v>
      </c>
      <c r="M17" s="18">
        <v>43497</v>
      </c>
      <c r="N17" s="14" t="s">
        <v>192</v>
      </c>
      <c r="O17" s="18">
        <v>43497</v>
      </c>
      <c r="P17" s="15">
        <v>43497</v>
      </c>
      <c r="Q17" s="16">
        <v>43862</v>
      </c>
      <c r="R17" s="16" t="s">
        <v>223</v>
      </c>
      <c r="S17" s="16" t="s">
        <v>223</v>
      </c>
      <c r="T17" s="16" t="s">
        <v>223</v>
      </c>
      <c r="U17" s="14" t="s">
        <v>223</v>
      </c>
      <c r="V17" s="14" t="s">
        <v>223</v>
      </c>
      <c r="W17" s="14" t="s">
        <v>223</v>
      </c>
      <c r="X17" s="14" t="s">
        <v>223</v>
      </c>
      <c r="Y17" s="14" t="s">
        <v>223</v>
      </c>
      <c r="Z17" s="14" t="s">
        <v>223</v>
      </c>
      <c r="AA17" s="14" t="s">
        <v>223</v>
      </c>
      <c r="AB17" s="23">
        <v>0</v>
      </c>
      <c r="AC17" s="23">
        <v>0</v>
      </c>
      <c r="AD17" s="23">
        <v>0</v>
      </c>
      <c r="AE17" s="23">
        <v>0</v>
      </c>
      <c r="AF17" s="23">
        <v>0</v>
      </c>
      <c r="AG17" s="23">
        <v>0</v>
      </c>
      <c r="AH17" s="23">
        <v>0</v>
      </c>
      <c r="AI17" s="23">
        <v>0</v>
      </c>
      <c r="AJ17" s="14" t="s">
        <v>223</v>
      </c>
      <c r="AK17" s="14" t="s">
        <v>223</v>
      </c>
      <c r="AL17" s="14" t="s">
        <v>223</v>
      </c>
      <c r="AM17" s="14" t="s">
        <v>223</v>
      </c>
      <c r="AN17" s="14" t="s">
        <v>223</v>
      </c>
      <c r="AO17" s="14" t="s">
        <v>223</v>
      </c>
      <c r="AP17" s="14" t="s">
        <v>223</v>
      </c>
      <c r="AQ17" s="14" t="s">
        <v>223</v>
      </c>
      <c r="AR17" s="17">
        <f t="shared" si="0"/>
        <v>12381600</v>
      </c>
      <c r="AS17" s="17">
        <v>2579500</v>
      </c>
      <c r="AT17" s="20">
        <f t="shared" si="1"/>
        <v>9802100</v>
      </c>
      <c r="AU17" s="14" t="s">
        <v>239</v>
      </c>
      <c r="AV17" s="18">
        <v>43570</v>
      </c>
      <c r="AW17" s="18">
        <v>43570</v>
      </c>
      <c r="AX17" s="18">
        <v>43577</v>
      </c>
      <c r="AY17" s="22">
        <v>3.7</v>
      </c>
      <c r="AZ17" s="24" t="s">
        <v>223</v>
      </c>
      <c r="BA17" s="24" t="s">
        <v>320</v>
      </c>
      <c r="BB17" s="24" t="s">
        <v>223</v>
      </c>
      <c r="BC17" s="72"/>
    </row>
    <row r="18" spans="2:56" ht="114.75" hidden="1" x14ac:dyDescent="0.2">
      <c r="B18" s="33">
        <v>2019</v>
      </c>
      <c r="C18" s="13" t="s">
        <v>56</v>
      </c>
      <c r="D18" s="28" t="s">
        <v>57</v>
      </c>
      <c r="E18" s="14" t="s">
        <v>58</v>
      </c>
      <c r="F18" s="14" t="s">
        <v>31</v>
      </c>
      <c r="G18" s="14" t="s">
        <v>187</v>
      </c>
      <c r="H18" s="14" t="s">
        <v>426</v>
      </c>
      <c r="I18" s="29" t="s">
        <v>240</v>
      </c>
      <c r="J18" s="15">
        <v>43500</v>
      </c>
      <c r="K18" s="17">
        <v>15840872</v>
      </c>
      <c r="L18" s="14" t="s">
        <v>241</v>
      </c>
      <c r="M18" s="15">
        <v>43500</v>
      </c>
      <c r="N18" s="14" t="s">
        <v>192</v>
      </c>
      <c r="O18" s="18">
        <v>43516</v>
      </c>
      <c r="P18" s="15">
        <v>43516</v>
      </c>
      <c r="Q18" s="16">
        <v>43535</v>
      </c>
      <c r="R18" s="16" t="s">
        <v>258</v>
      </c>
      <c r="S18" s="30" t="s">
        <v>259</v>
      </c>
      <c r="T18" s="16" t="s">
        <v>223</v>
      </c>
      <c r="U18" s="14" t="s">
        <v>223</v>
      </c>
      <c r="V18" s="14" t="s">
        <v>223</v>
      </c>
      <c r="W18" s="14" t="s">
        <v>223</v>
      </c>
      <c r="X18" s="14" t="s">
        <v>223</v>
      </c>
      <c r="Y18" s="14" t="s">
        <v>223</v>
      </c>
      <c r="Z18" s="14" t="s">
        <v>223</v>
      </c>
      <c r="AA18" s="14" t="s">
        <v>223</v>
      </c>
      <c r="AB18" s="23">
        <v>0</v>
      </c>
      <c r="AC18" s="23">
        <v>0</v>
      </c>
      <c r="AD18" s="23">
        <v>0</v>
      </c>
      <c r="AE18" s="23">
        <v>0</v>
      </c>
      <c r="AF18" s="23">
        <v>0</v>
      </c>
      <c r="AG18" s="23">
        <v>0</v>
      </c>
      <c r="AH18" s="23">
        <v>0</v>
      </c>
      <c r="AI18" s="23">
        <v>0</v>
      </c>
      <c r="AJ18" s="14" t="s">
        <v>223</v>
      </c>
      <c r="AK18" s="14" t="s">
        <v>223</v>
      </c>
      <c r="AL18" s="14" t="s">
        <v>223</v>
      </c>
      <c r="AM18" s="14" t="s">
        <v>223</v>
      </c>
      <c r="AN18" s="14" t="s">
        <v>223</v>
      </c>
      <c r="AO18" s="14" t="s">
        <v>223</v>
      </c>
      <c r="AP18" s="14" t="s">
        <v>223</v>
      </c>
      <c r="AQ18" s="14" t="s">
        <v>242</v>
      </c>
      <c r="AR18" s="17">
        <f t="shared" si="0"/>
        <v>15840872</v>
      </c>
      <c r="AS18" s="17">
        <v>15840872</v>
      </c>
      <c r="AT18" s="20">
        <f t="shared" si="1"/>
        <v>0</v>
      </c>
      <c r="AU18" s="14" t="str">
        <f>+L18</f>
        <v>20 DIAS CALENDARIO</v>
      </c>
      <c r="AV18" s="18">
        <v>43535</v>
      </c>
      <c r="AW18" s="18">
        <v>43535</v>
      </c>
      <c r="AX18" s="18">
        <v>43550</v>
      </c>
      <c r="AY18" s="22">
        <v>3.8</v>
      </c>
      <c r="AZ18" s="18">
        <v>43537</v>
      </c>
      <c r="BA18" s="22" t="s">
        <v>320</v>
      </c>
      <c r="BB18" s="24" t="s">
        <v>223</v>
      </c>
      <c r="BC18" s="72"/>
    </row>
    <row r="19" spans="2:56" ht="51" hidden="1" x14ac:dyDescent="0.2">
      <c r="B19" s="33">
        <v>2019</v>
      </c>
      <c r="C19" s="13" t="s">
        <v>59</v>
      </c>
      <c r="D19" s="28" t="s">
        <v>60</v>
      </c>
      <c r="E19" s="14" t="s">
        <v>243</v>
      </c>
      <c r="F19" s="14" t="s">
        <v>219</v>
      </c>
      <c r="G19" s="14" t="s">
        <v>818</v>
      </c>
      <c r="H19" s="14" t="s">
        <v>233</v>
      </c>
      <c r="I19" s="14" t="s">
        <v>244</v>
      </c>
      <c r="J19" s="15">
        <v>43500</v>
      </c>
      <c r="K19" s="17">
        <v>2239461</v>
      </c>
      <c r="L19" s="14" t="s">
        <v>245</v>
      </c>
      <c r="M19" s="15">
        <v>43500</v>
      </c>
      <c r="N19" s="14" t="s">
        <v>192</v>
      </c>
      <c r="O19" s="14" t="s">
        <v>223</v>
      </c>
      <c r="P19" s="15">
        <v>43521</v>
      </c>
      <c r="Q19" s="16">
        <v>43522</v>
      </c>
      <c r="R19" s="16" t="s">
        <v>223</v>
      </c>
      <c r="S19" s="16" t="s">
        <v>223</v>
      </c>
      <c r="T19" s="16" t="s">
        <v>223</v>
      </c>
      <c r="U19" s="14" t="s">
        <v>223</v>
      </c>
      <c r="V19" s="14" t="s">
        <v>223</v>
      </c>
      <c r="W19" s="14" t="s">
        <v>223</v>
      </c>
      <c r="X19" s="14" t="s">
        <v>223</v>
      </c>
      <c r="Y19" s="14" t="s">
        <v>223</v>
      </c>
      <c r="Z19" s="14" t="s">
        <v>223</v>
      </c>
      <c r="AA19" s="14" t="s">
        <v>223</v>
      </c>
      <c r="AB19" s="23">
        <v>0</v>
      </c>
      <c r="AC19" s="23">
        <v>0</v>
      </c>
      <c r="AD19" s="23">
        <v>0</v>
      </c>
      <c r="AE19" s="23">
        <v>0</v>
      </c>
      <c r="AF19" s="23">
        <v>0</v>
      </c>
      <c r="AG19" s="23">
        <v>0</v>
      </c>
      <c r="AH19" s="23">
        <v>0</v>
      </c>
      <c r="AI19" s="23">
        <v>0</v>
      </c>
      <c r="AJ19" s="14" t="s">
        <v>223</v>
      </c>
      <c r="AK19" s="14" t="s">
        <v>223</v>
      </c>
      <c r="AL19" s="14" t="s">
        <v>223</v>
      </c>
      <c r="AM19" s="14" t="s">
        <v>223</v>
      </c>
      <c r="AN19" s="14" t="s">
        <v>223</v>
      </c>
      <c r="AO19" s="14" t="s">
        <v>223</v>
      </c>
      <c r="AP19" s="14" t="s">
        <v>223</v>
      </c>
      <c r="AQ19" s="14" t="s">
        <v>223</v>
      </c>
      <c r="AR19" s="17">
        <f t="shared" si="0"/>
        <v>2239461</v>
      </c>
      <c r="AS19" s="17">
        <v>2239461</v>
      </c>
      <c r="AT19" s="20">
        <f t="shared" si="1"/>
        <v>0</v>
      </c>
      <c r="AU19" s="14" t="str">
        <f>+L19</f>
        <v>2 DIAS HABILES</v>
      </c>
      <c r="AV19" s="18">
        <v>43521</v>
      </c>
      <c r="AW19" s="18" t="s">
        <v>223</v>
      </c>
      <c r="AX19" s="18">
        <v>43521</v>
      </c>
      <c r="AY19" s="22">
        <v>4</v>
      </c>
      <c r="AZ19" s="24" t="s">
        <v>223</v>
      </c>
      <c r="BA19" s="24" t="s">
        <v>320</v>
      </c>
      <c r="BB19" s="24" t="s">
        <v>223</v>
      </c>
      <c r="BC19" s="71"/>
    </row>
    <row r="20" spans="2:56" ht="89.25" x14ac:dyDescent="0.2">
      <c r="B20" s="33">
        <v>2019</v>
      </c>
      <c r="C20" s="13" t="s">
        <v>61</v>
      </c>
      <c r="D20" s="28" t="s">
        <v>62</v>
      </c>
      <c r="E20" s="14" t="s">
        <v>246</v>
      </c>
      <c r="F20" s="14" t="s">
        <v>31</v>
      </c>
      <c r="G20" s="14" t="s">
        <v>1051</v>
      </c>
      <c r="H20" s="14" t="s">
        <v>596</v>
      </c>
      <c r="I20" s="14" t="s">
        <v>247</v>
      </c>
      <c r="J20" s="15">
        <v>43500</v>
      </c>
      <c r="K20" s="17">
        <v>23800000</v>
      </c>
      <c r="L20" s="14" t="s">
        <v>222</v>
      </c>
      <c r="M20" s="18" t="s">
        <v>249</v>
      </c>
      <c r="N20" s="14" t="s">
        <v>194</v>
      </c>
      <c r="O20" s="18">
        <v>43511</v>
      </c>
      <c r="P20" s="16">
        <v>43511</v>
      </c>
      <c r="Q20" s="16">
        <v>43876</v>
      </c>
      <c r="R20" s="16" t="s">
        <v>260</v>
      </c>
      <c r="S20" s="30" t="s">
        <v>261</v>
      </c>
      <c r="T20" s="16" t="s">
        <v>223</v>
      </c>
      <c r="U20" s="14" t="s">
        <v>223</v>
      </c>
      <c r="V20" s="14" t="s">
        <v>223</v>
      </c>
      <c r="W20" s="14" t="s">
        <v>223</v>
      </c>
      <c r="X20" s="14" t="s">
        <v>223</v>
      </c>
      <c r="Y20" s="14" t="s">
        <v>223</v>
      </c>
      <c r="Z20" s="14" t="s">
        <v>223</v>
      </c>
      <c r="AA20" s="14" t="s">
        <v>223</v>
      </c>
      <c r="AB20" s="23">
        <v>0</v>
      </c>
      <c r="AC20" s="23">
        <v>0</v>
      </c>
      <c r="AD20" s="23">
        <v>0</v>
      </c>
      <c r="AE20" s="23">
        <v>0</v>
      </c>
      <c r="AF20" s="23">
        <v>0</v>
      </c>
      <c r="AG20" s="23">
        <v>0</v>
      </c>
      <c r="AH20" s="23">
        <v>0</v>
      </c>
      <c r="AI20" s="23">
        <v>0</v>
      </c>
      <c r="AJ20" s="14" t="s">
        <v>205</v>
      </c>
      <c r="AK20" s="14" t="s">
        <v>206</v>
      </c>
      <c r="AL20" s="14" t="s">
        <v>202</v>
      </c>
      <c r="AM20" s="14" t="s">
        <v>223</v>
      </c>
      <c r="AN20" s="14" t="s">
        <v>223</v>
      </c>
      <c r="AO20" s="14" t="s">
        <v>223</v>
      </c>
      <c r="AP20" s="14" t="s">
        <v>223</v>
      </c>
      <c r="AQ20" s="14" t="s">
        <v>250</v>
      </c>
      <c r="AR20" s="17">
        <f t="shared" si="0"/>
        <v>23800000</v>
      </c>
      <c r="AS20" s="17">
        <v>17850000</v>
      </c>
      <c r="AT20" s="20">
        <f t="shared" si="1"/>
        <v>5950000</v>
      </c>
      <c r="AU20" s="14" t="s">
        <v>251</v>
      </c>
      <c r="AV20" s="18">
        <v>44346</v>
      </c>
      <c r="AW20" s="18">
        <v>44347</v>
      </c>
      <c r="AX20" s="18">
        <v>44349</v>
      </c>
      <c r="AY20" s="22">
        <v>4</v>
      </c>
      <c r="AZ20" s="18">
        <v>44500</v>
      </c>
      <c r="BA20" s="22" t="s">
        <v>320</v>
      </c>
      <c r="BB20" s="18">
        <v>44539</v>
      </c>
      <c r="BC20" s="71"/>
    </row>
    <row r="21" spans="2:56" ht="51" hidden="1" x14ac:dyDescent="0.2">
      <c r="B21" s="33">
        <v>2019</v>
      </c>
      <c r="C21" s="13" t="s">
        <v>63</v>
      </c>
      <c r="D21" s="28" t="s">
        <v>64</v>
      </c>
      <c r="E21" s="14" t="s">
        <v>65</v>
      </c>
      <c r="F21" s="14" t="s">
        <v>31</v>
      </c>
      <c r="G21" s="14" t="s">
        <v>1051</v>
      </c>
      <c r="H21" s="14" t="s">
        <v>1063</v>
      </c>
      <c r="I21" s="14" t="s">
        <v>252</v>
      </c>
      <c r="J21" s="15">
        <v>43507</v>
      </c>
      <c r="K21" s="17">
        <v>285600000</v>
      </c>
      <c r="L21" s="14" t="s">
        <v>222</v>
      </c>
      <c r="M21" s="18" t="s">
        <v>253</v>
      </c>
      <c r="N21" s="14" t="s">
        <v>193</v>
      </c>
      <c r="O21" s="18">
        <v>43508</v>
      </c>
      <c r="P21" s="16">
        <v>43508</v>
      </c>
      <c r="Q21" s="16">
        <v>43873</v>
      </c>
      <c r="R21" s="16" t="s">
        <v>264</v>
      </c>
      <c r="S21" s="30" t="s">
        <v>265</v>
      </c>
      <c r="T21" s="16">
        <v>43689</v>
      </c>
      <c r="U21" s="18">
        <v>43719</v>
      </c>
      <c r="V21" s="14" t="s">
        <v>223</v>
      </c>
      <c r="W21" s="14" t="s">
        <v>223</v>
      </c>
      <c r="X21" s="14" t="s">
        <v>223</v>
      </c>
      <c r="Y21" s="14" t="s">
        <v>223</v>
      </c>
      <c r="Z21" s="14" t="s">
        <v>223</v>
      </c>
      <c r="AA21" s="14" t="s">
        <v>223</v>
      </c>
      <c r="AB21" s="23">
        <v>0</v>
      </c>
      <c r="AC21" s="23">
        <v>0</v>
      </c>
      <c r="AD21" s="23">
        <v>0</v>
      </c>
      <c r="AE21" s="23">
        <v>0</v>
      </c>
      <c r="AF21" s="23">
        <v>0</v>
      </c>
      <c r="AG21" s="23">
        <v>0</v>
      </c>
      <c r="AH21" s="23">
        <v>0</v>
      </c>
      <c r="AI21" s="23">
        <v>0</v>
      </c>
      <c r="AJ21" s="14" t="s">
        <v>223</v>
      </c>
      <c r="AK21" s="14" t="s">
        <v>223</v>
      </c>
      <c r="AL21" s="14" t="s">
        <v>223</v>
      </c>
      <c r="AM21" s="14" t="s">
        <v>223</v>
      </c>
      <c r="AN21" s="14" t="s">
        <v>223</v>
      </c>
      <c r="AO21" s="14" t="s">
        <v>223</v>
      </c>
      <c r="AP21" s="14" t="s">
        <v>223</v>
      </c>
      <c r="AQ21" s="14" t="s">
        <v>223</v>
      </c>
      <c r="AR21" s="17">
        <f t="shared" si="0"/>
        <v>285600000</v>
      </c>
      <c r="AS21" s="17">
        <v>285600000</v>
      </c>
      <c r="AT21" s="20">
        <f t="shared" si="1"/>
        <v>0</v>
      </c>
      <c r="AU21" s="14" t="s">
        <v>283</v>
      </c>
      <c r="AV21" s="18">
        <v>43902</v>
      </c>
      <c r="AW21" s="18">
        <v>43902</v>
      </c>
      <c r="AX21" s="18">
        <v>43938</v>
      </c>
      <c r="AY21" s="22">
        <v>4</v>
      </c>
      <c r="AZ21" s="18">
        <v>44024</v>
      </c>
      <c r="BA21" s="22" t="s">
        <v>320</v>
      </c>
      <c r="BB21" s="24" t="s">
        <v>223</v>
      </c>
      <c r="BC21" s="71"/>
    </row>
    <row r="22" spans="2:56" ht="89.25" hidden="1" x14ac:dyDescent="0.2">
      <c r="B22" s="33">
        <v>2019</v>
      </c>
      <c r="C22" s="13" t="s">
        <v>66</v>
      </c>
      <c r="D22" s="28" t="s">
        <v>67</v>
      </c>
      <c r="E22" s="14" t="s">
        <v>820</v>
      </c>
      <c r="F22" s="14" t="s">
        <v>31</v>
      </c>
      <c r="G22" s="14" t="s">
        <v>188</v>
      </c>
      <c r="H22" s="14" t="s">
        <v>1064</v>
      </c>
      <c r="I22" s="14" t="s">
        <v>266</v>
      </c>
      <c r="J22" s="15">
        <v>43524</v>
      </c>
      <c r="K22" s="17">
        <v>57850000</v>
      </c>
      <c r="L22" s="14" t="s">
        <v>222</v>
      </c>
      <c r="M22" s="15">
        <v>43522</v>
      </c>
      <c r="N22" s="14" t="s">
        <v>192</v>
      </c>
      <c r="O22" s="18">
        <v>43525</v>
      </c>
      <c r="P22" s="16">
        <v>43525</v>
      </c>
      <c r="Q22" s="16">
        <v>43891</v>
      </c>
      <c r="R22" s="16" t="s">
        <v>223</v>
      </c>
      <c r="S22" s="16" t="s">
        <v>223</v>
      </c>
      <c r="T22" s="16" t="s">
        <v>223</v>
      </c>
      <c r="U22" s="14" t="s">
        <v>223</v>
      </c>
      <c r="V22" s="14" t="s">
        <v>223</v>
      </c>
      <c r="W22" s="14" t="s">
        <v>223</v>
      </c>
      <c r="X22" s="14" t="s">
        <v>223</v>
      </c>
      <c r="Y22" s="14" t="s">
        <v>223</v>
      </c>
      <c r="Z22" s="14" t="s">
        <v>223</v>
      </c>
      <c r="AA22" s="14" t="s">
        <v>223</v>
      </c>
      <c r="AB22" s="23">
        <v>14110000</v>
      </c>
      <c r="AC22" s="23">
        <v>0</v>
      </c>
      <c r="AD22" s="23">
        <v>0</v>
      </c>
      <c r="AE22" s="23">
        <v>0</v>
      </c>
      <c r="AF22" s="23">
        <v>0</v>
      </c>
      <c r="AG22" s="23">
        <v>0</v>
      </c>
      <c r="AH22" s="23">
        <v>0</v>
      </c>
      <c r="AI22" s="23">
        <v>0</v>
      </c>
      <c r="AJ22" s="14" t="s">
        <v>207</v>
      </c>
      <c r="AK22" s="14" t="s">
        <v>208</v>
      </c>
      <c r="AL22" s="14" t="s">
        <v>223</v>
      </c>
      <c r="AM22" s="14" t="s">
        <v>223</v>
      </c>
      <c r="AN22" s="14" t="s">
        <v>223</v>
      </c>
      <c r="AO22" s="14" t="s">
        <v>223</v>
      </c>
      <c r="AP22" s="14" t="s">
        <v>223</v>
      </c>
      <c r="AQ22" s="14" t="s">
        <v>223</v>
      </c>
      <c r="AR22" s="17">
        <f t="shared" si="0"/>
        <v>71960000</v>
      </c>
      <c r="AS22" s="17">
        <v>57320399</v>
      </c>
      <c r="AT22" s="20">
        <f t="shared" si="1"/>
        <v>14639601</v>
      </c>
      <c r="AU22" s="14" t="s">
        <v>267</v>
      </c>
      <c r="AV22" s="18">
        <v>44204</v>
      </c>
      <c r="AW22" s="18">
        <v>44204</v>
      </c>
      <c r="AX22" s="18">
        <v>44211</v>
      </c>
      <c r="AY22" s="22">
        <v>3.67</v>
      </c>
      <c r="AZ22" s="18" t="s">
        <v>223</v>
      </c>
      <c r="BA22" s="22" t="s">
        <v>320</v>
      </c>
      <c r="BB22" s="24" t="s">
        <v>223</v>
      </c>
      <c r="BC22" s="71"/>
      <c r="BD22" s="78" t="s">
        <v>1120</v>
      </c>
    </row>
    <row r="23" spans="2:56" ht="102" hidden="1" x14ac:dyDescent="0.2">
      <c r="B23" s="33">
        <v>2019</v>
      </c>
      <c r="C23" s="13" t="s">
        <v>68</v>
      </c>
      <c r="D23" s="28" t="s">
        <v>69</v>
      </c>
      <c r="E23" s="14" t="s">
        <v>268</v>
      </c>
      <c r="F23" s="14" t="s">
        <v>31</v>
      </c>
      <c r="G23" s="14" t="s">
        <v>186</v>
      </c>
      <c r="H23" s="14" t="s">
        <v>402</v>
      </c>
      <c r="I23" s="14" t="s">
        <v>269</v>
      </c>
      <c r="J23" s="15">
        <v>43524</v>
      </c>
      <c r="K23" s="17">
        <v>7211653.4699999997</v>
      </c>
      <c r="L23" s="14" t="s">
        <v>1056</v>
      </c>
      <c r="M23" s="15">
        <v>43536</v>
      </c>
      <c r="N23" s="14" t="s">
        <v>192</v>
      </c>
      <c r="O23" s="18">
        <v>43551</v>
      </c>
      <c r="P23" s="16">
        <v>43551</v>
      </c>
      <c r="Q23" s="16">
        <v>43560</v>
      </c>
      <c r="R23" s="16" t="s">
        <v>223</v>
      </c>
      <c r="S23" s="16" t="s">
        <v>223</v>
      </c>
      <c r="T23" s="16" t="s">
        <v>223</v>
      </c>
      <c r="U23" s="14" t="s">
        <v>223</v>
      </c>
      <c r="V23" s="14" t="s">
        <v>223</v>
      </c>
      <c r="W23" s="14" t="s">
        <v>223</v>
      </c>
      <c r="X23" s="14" t="s">
        <v>223</v>
      </c>
      <c r="Y23" s="14" t="s">
        <v>223</v>
      </c>
      <c r="Z23" s="14" t="s">
        <v>223</v>
      </c>
      <c r="AA23" s="14" t="s">
        <v>223</v>
      </c>
      <c r="AB23" s="23">
        <v>0</v>
      </c>
      <c r="AC23" s="23">
        <v>0</v>
      </c>
      <c r="AD23" s="23">
        <v>0</v>
      </c>
      <c r="AE23" s="23">
        <v>0</v>
      </c>
      <c r="AF23" s="23">
        <v>0</v>
      </c>
      <c r="AG23" s="23">
        <v>0</v>
      </c>
      <c r="AH23" s="23">
        <v>0</v>
      </c>
      <c r="AI23" s="23">
        <v>0</v>
      </c>
      <c r="AJ23" s="14" t="s">
        <v>223</v>
      </c>
      <c r="AK23" s="14" t="s">
        <v>223</v>
      </c>
      <c r="AL23" s="14" t="s">
        <v>223</v>
      </c>
      <c r="AM23" s="14" t="s">
        <v>223</v>
      </c>
      <c r="AN23" s="14" t="s">
        <v>223</v>
      </c>
      <c r="AO23" s="14" t="s">
        <v>223</v>
      </c>
      <c r="AP23" s="14" t="s">
        <v>223</v>
      </c>
      <c r="AQ23" s="14" t="s">
        <v>223</v>
      </c>
      <c r="AR23" s="17">
        <f t="shared" si="0"/>
        <v>7211653.4699999997</v>
      </c>
      <c r="AS23" s="17">
        <v>7211653.4699999997</v>
      </c>
      <c r="AT23" s="20">
        <f t="shared" si="1"/>
        <v>0</v>
      </c>
      <c r="AU23" s="14" t="str">
        <f>+L23</f>
        <v>8 DÌAS HÀBILES</v>
      </c>
      <c r="AV23" s="18">
        <v>43560</v>
      </c>
      <c r="AW23" s="18">
        <v>43560</v>
      </c>
      <c r="AX23" s="18">
        <v>43565</v>
      </c>
      <c r="AY23" s="22">
        <v>4</v>
      </c>
      <c r="AZ23" s="18" t="s">
        <v>223</v>
      </c>
      <c r="BA23" s="22" t="s">
        <v>320</v>
      </c>
      <c r="BB23" s="24" t="s">
        <v>223</v>
      </c>
      <c r="BC23" s="71"/>
    </row>
    <row r="24" spans="2:56" ht="38.25" hidden="1" x14ac:dyDescent="0.2">
      <c r="B24" s="33">
        <v>2019</v>
      </c>
      <c r="C24" s="13" t="s">
        <v>70</v>
      </c>
      <c r="D24" s="28" t="s">
        <v>71</v>
      </c>
      <c r="E24" s="14" t="s">
        <v>270</v>
      </c>
      <c r="F24" s="14" t="s">
        <v>219</v>
      </c>
      <c r="G24" s="14" t="s">
        <v>818</v>
      </c>
      <c r="H24" s="14" t="s">
        <v>220</v>
      </c>
      <c r="I24" s="14" t="s">
        <v>271</v>
      </c>
      <c r="J24" s="15">
        <v>43524</v>
      </c>
      <c r="K24" s="17">
        <v>3734220</v>
      </c>
      <c r="L24" s="14" t="s">
        <v>222</v>
      </c>
      <c r="M24" s="15">
        <v>43524</v>
      </c>
      <c r="N24" s="14" t="s">
        <v>192</v>
      </c>
      <c r="O24" s="14" t="s">
        <v>223</v>
      </c>
      <c r="P24" s="16">
        <v>43525</v>
      </c>
      <c r="Q24" s="16">
        <v>43891</v>
      </c>
      <c r="R24" s="16" t="s">
        <v>223</v>
      </c>
      <c r="S24" s="16" t="s">
        <v>223</v>
      </c>
      <c r="T24" s="16" t="s">
        <v>223</v>
      </c>
      <c r="U24" s="14" t="s">
        <v>223</v>
      </c>
      <c r="V24" s="14" t="s">
        <v>223</v>
      </c>
      <c r="W24" s="14" t="s">
        <v>223</v>
      </c>
      <c r="X24" s="14" t="s">
        <v>223</v>
      </c>
      <c r="Y24" s="14" t="s">
        <v>223</v>
      </c>
      <c r="Z24" s="14" t="s">
        <v>223</v>
      </c>
      <c r="AA24" s="14" t="s">
        <v>223</v>
      </c>
      <c r="AB24" s="23">
        <v>0</v>
      </c>
      <c r="AC24" s="23">
        <v>0</v>
      </c>
      <c r="AD24" s="23">
        <v>0</v>
      </c>
      <c r="AE24" s="23">
        <v>0</v>
      </c>
      <c r="AF24" s="23">
        <v>0</v>
      </c>
      <c r="AG24" s="23">
        <v>0</v>
      </c>
      <c r="AH24" s="23">
        <v>0</v>
      </c>
      <c r="AI24" s="23">
        <v>0</v>
      </c>
      <c r="AJ24" s="14" t="s">
        <v>223</v>
      </c>
      <c r="AK24" s="14" t="s">
        <v>223</v>
      </c>
      <c r="AL24" s="14" t="s">
        <v>223</v>
      </c>
      <c r="AM24" s="14" t="s">
        <v>223</v>
      </c>
      <c r="AN24" s="14" t="s">
        <v>223</v>
      </c>
      <c r="AO24" s="14" t="s">
        <v>223</v>
      </c>
      <c r="AP24" s="14" t="s">
        <v>223</v>
      </c>
      <c r="AQ24" s="14" t="s">
        <v>223</v>
      </c>
      <c r="AR24" s="17">
        <f t="shared" si="0"/>
        <v>3734220</v>
      </c>
      <c r="AS24" s="17">
        <v>3734220</v>
      </c>
      <c r="AT24" s="20">
        <f t="shared" si="1"/>
        <v>0</v>
      </c>
      <c r="AU24" s="14" t="str">
        <f>+L24</f>
        <v>12 MESES</v>
      </c>
      <c r="AV24" s="18">
        <v>43891</v>
      </c>
      <c r="AW24" s="18" t="s">
        <v>223</v>
      </c>
      <c r="AX24" s="18">
        <v>43892</v>
      </c>
      <c r="AY24" s="22">
        <v>4</v>
      </c>
      <c r="AZ24" s="18" t="s">
        <v>223</v>
      </c>
      <c r="BA24" s="22" t="s">
        <v>320</v>
      </c>
      <c r="BB24" s="24" t="s">
        <v>223</v>
      </c>
      <c r="BC24" s="71"/>
    </row>
    <row r="25" spans="2:56" ht="38.25" hidden="1" x14ac:dyDescent="0.2">
      <c r="B25" s="33">
        <v>2019</v>
      </c>
      <c r="C25" s="13" t="s">
        <v>72</v>
      </c>
      <c r="D25" s="28" t="s">
        <v>73</v>
      </c>
      <c r="E25" s="14" t="s">
        <v>272</v>
      </c>
      <c r="F25" s="14" t="s">
        <v>219</v>
      </c>
      <c r="G25" s="14" t="s">
        <v>818</v>
      </c>
      <c r="H25" s="14" t="s">
        <v>273</v>
      </c>
      <c r="I25" s="14" t="s">
        <v>274</v>
      </c>
      <c r="J25" s="15">
        <v>43539</v>
      </c>
      <c r="K25" s="17">
        <v>4000000</v>
      </c>
      <c r="L25" s="14" t="s">
        <v>275</v>
      </c>
      <c r="M25" s="15">
        <v>43539</v>
      </c>
      <c r="N25" s="14" t="s">
        <v>192</v>
      </c>
      <c r="O25" s="14" t="s">
        <v>223</v>
      </c>
      <c r="P25" s="16">
        <v>43553</v>
      </c>
      <c r="Q25" s="16">
        <v>43559</v>
      </c>
      <c r="R25" s="16" t="s">
        <v>223</v>
      </c>
      <c r="S25" s="16" t="s">
        <v>223</v>
      </c>
      <c r="T25" s="16" t="s">
        <v>223</v>
      </c>
      <c r="U25" s="14" t="s">
        <v>223</v>
      </c>
      <c r="V25" s="14" t="s">
        <v>223</v>
      </c>
      <c r="W25" s="14" t="s">
        <v>223</v>
      </c>
      <c r="X25" s="14" t="s">
        <v>223</v>
      </c>
      <c r="Y25" s="14" t="s">
        <v>223</v>
      </c>
      <c r="Z25" s="14" t="s">
        <v>223</v>
      </c>
      <c r="AA25" s="14" t="s">
        <v>223</v>
      </c>
      <c r="AB25" s="23">
        <v>0</v>
      </c>
      <c r="AC25" s="23">
        <v>0</v>
      </c>
      <c r="AD25" s="23">
        <v>0</v>
      </c>
      <c r="AE25" s="23">
        <v>0</v>
      </c>
      <c r="AF25" s="23">
        <v>0</v>
      </c>
      <c r="AG25" s="23">
        <v>0</v>
      </c>
      <c r="AH25" s="23">
        <v>0</v>
      </c>
      <c r="AI25" s="23">
        <v>0</v>
      </c>
      <c r="AJ25" s="14" t="s">
        <v>223</v>
      </c>
      <c r="AK25" s="14" t="s">
        <v>223</v>
      </c>
      <c r="AL25" s="14" t="s">
        <v>223</v>
      </c>
      <c r="AM25" s="14" t="s">
        <v>223</v>
      </c>
      <c r="AN25" s="14" t="s">
        <v>223</v>
      </c>
      <c r="AO25" s="14" t="s">
        <v>223</v>
      </c>
      <c r="AP25" s="14" t="s">
        <v>223</v>
      </c>
      <c r="AQ25" s="14" t="s">
        <v>223</v>
      </c>
      <c r="AR25" s="17">
        <f t="shared" si="0"/>
        <v>4000000</v>
      </c>
      <c r="AS25" s="17">
        <v>4000000</v>
      </c>
      <c r="AT25" s="20">
        <f t="shared" si="1"/>
        <v>0</v>
      </c>
      <c r="AU25" s="14" t="str">
        <f>+L25</f>
        <v>5 DIAS HABILES</v>
      </c>
      <c r="AV25" s="18">
        <v>43557</v>
      </c>
      <c r="AW25" s="18" t="s">
        <v>223</v>
      </c>
      <c r="AX25" s="18">
        <v>43557</v>
      </c>
      <c r="AY25" s="22">
        <v>4</v>
      </c>
      <c r="AZ25" s="18" t="s">
        <v>223</v>
      </c>
      <c r="BA25" s="22" t="s">
        <v>320</v>
      </c>
      <c r="BB25" s="24" t="s">
        <v>223</v>
      </c>
      <c r="BC25" s="71"/>
    </row>
    <row r="26" spans="2:56" ht="25.5" x14ac:dyDescent="0.2">
      <c r="B26" s="33">
        <v>2019</v>
      </c>
      <c r="C26" s="13" t="s">
        <v>74</v>
      </c>
      <c r="D26" s="28" t="s">
        <v>75</v>
      </c>
      <c r="E26" s="14" t="s">
        <v>50</v>
      </c>
      <c r="F26" s="14" t="s">
        <v>31</v>
      </c>
      <c r="G26" s="14" t="s">
        <v>186</v>
      </c>
      <c r="H26" s="14" t="s">
        <v>575</v>
      </c>
      <c r="I26" s="14" t="s">
        <v>276</v>
      </c>
      <c r="J26" s="15">
        <v>43542</v>
      </c>
      <c r="K26" s="17">
        <v>14280000</v>
      </c>
      <c r="L26" s="14" t="s">
        <v>812</v>
      </c>
      <c r="M26" s="15">
        <v>43543</v>
      </c>
      <c r="N26" s="14" t="s">
        <v>192</v>
      </c>
      <c r="O26" s="18">
        <v>43543</v>
      </c>
      <c r="P26" s="16">
        <v>43543</v>
      </c>
      <c r="Q26" s="16">
        <v>43572</v>
      </c>
      <c r="R26" s="16" t="s">
        <v>223</v>
      </c>
      <c r="S26" s="16" t="s">
        <v>223</v>
      </c>
      <c r="T26" s="16" t="s">
        <v>223</v>
      </c>
      <c r="U26" s="14" t="s">
        <v>223</v>
      </c>
      <c r="V26" s="14" t="s">
        <v>223</v>
      </c>
      <c r="W26" s="14" t="s">
        <v>223</v>
      </c>
      <c r="X26" s="14" t="s">
        <v>223</v>
      </c>
      <c r="Y26" s="14" t="s">
        <v>223</v>
      </c>
      <c r="Z26" s="14" t="s">
        <v>223</v>
      </c>
      <c r="AA26" s="14" t="s">
        <v>223</v>
      </c>
      <c r="AB26" s="23">
        <v>0</v>
      </c>
      <c r="AC26" s="23">
        <v>0</v>
      </c>
      <c r="AD26" s="23">
        <v>0</v>
      </c>
      <c r="AE26" s="23">
        <v>0</v>
      </c>
      <c r="AF26" s="23">
        <v>0</v>
      </c>
      <c r="AG26" s="23">
        <v>0</v>
      </c>
      <c r="AH26" s="23">
        <v>0</v>
      </c>
      <c r="AI26" s="23">
        <v>0</v>
      </c>
      <c r="AJ26" s="14" t="s">
        <v>223</v>
      </c>
      <c r="AK26" s="14" t="s">
        <v>223</v>
      </c>
      <c r="AL26" s="14" t="s">
        <v>223</v>
      </c>
      <c r="AM26" s="14" t="s">
        <v>223</v>
      </c>
      <c r="AN26" s="14" t="s">
        <v>223</v>
      </c>
      <c r="AO26" s="14" t="s">
        <v>223</v>
      </c>
      <c r="AP26" s="14" t="s">
        <v>223</v>
      </c>
      <c r="AQ26" s="14" t="s">
        <v>223</v>
      </c>
      <c r="AR26" s="17">
        <f t="shared" si="0"/>
        <v>14280000</v>
      </c>
      <c r="AS26" s="17">
        <v>14280000</v>
      </c>
      <c r="AT26" s="20">
        <f t="shared" si="1"/>
        <v>0</v>
      </c>
      <c r="AU26" s="14" t="str">
        <f>+L26</f>
        <v>30 DÍAS CALENDARIO</v>
      </c>
      <c r="AV26" s="18">
        <v>43574</v>
      </c>
      <c r="AW26" s="18">
        <v>43570</v>
      </c>
      <c r="AX26" s="14" t="s">
        <v>1088</v>
      </c>
      <c r="AY26" s="22">
        <v>4</v>
      </c>
      <c r="AZ26" s="18" t="s">
        <v>223</v>
      </c>
      <c r="BA26" s="14" t="s">
        <v>1121</v>
      </c>
      <c r="BB26" s="18">
        <v>44865</v>
      </c>
      <c r="BC26" s="71"/>
      <c r="BD26" s="78" t="s">
        <v>1120</v>
      </c>
    </row>
    <row r="27" spans="2:56" ht="51" hidden="1" x14ac:dyDescent="0.2">
      <c r="B27" s="33">
        <v>2019</v>
      </c>
      <c r="C27" s="13" t="s">
        <v>76</v>
      </c>
      <c r="D27" s="28" t="s">
        <v>77</v>
      </c>
      <c r="E27" s="14" t="s">
        <v>279</v>
      </c>
      <c r="F27" s="14" t="s">
        <v>219</v>
      </c>
      <c r="G27" s="14" t="s">
        <v>189</v>
      </c>
      <c r="H27" s="14" t="s">
        <v>277</v>
      </c>
      <c r="I27" s="14" t="s">
        <v>278</v>
      </c>
      <c r="J27" s="15">
        <v>43550</v>
      </c>
      <c r="K27" s="17">
        <v>4000000</v>
      </c>
      <c r="L27" s="14" t="s">
        <v>222</v>
      </c>
      <c r="M27" s="15">
        <v>43550</v>
      </c>
      <c r="N27" s="14" t="s">
        <v>192</v>
      </c>
      <c r="O27" s="14" t="s">
        <v>223</v>
      </c>
      <c r="P27" s="16">
        <v>43550</v>
      </c>
      <c r="Q27" s="16">
        <v>43916</v>
      </c>
      <c r="R27" s="16" t="s">
        <v>223</v>
      </c>
      <c r="S27" s="16" t="s">
        <v>223</v>
      </c>
      <c r="T27" s="16" t="s">
        <v>223</v>
      </c>
      <c r="U27" s="14" t="s">
        <v>223</v>
      </c>
      <c r="V27" s="14" t="s">
        <v>223</v>
      </c>
      <c r="W27" s="14" t="s">
        <v>223</v>
      </c>
      <c r="X27" s="14" t="s">
        <v>223</v>
      </c>
      <c r="Y27" s="14" t="s">
        <v>223</v>
      </c>
      <c r="Z27" s="14" t="s">
        <v>223</v>
      </c>
      <c r="AA27" s="14" t="s">
        <v>223</v>
      </c>
      <c r="AB27" s="23">
        <v>0</v>
      </c>
      <c r="AC27" s="23">
        <v>0</v>
      </c>
      <c r="AD27" s="23">
        <v>0</v>
      </c>
      <c r="AE27" s="23">
        <v>0</v>
      </c>
      <c r="AF27" s="23">
        <v>0</v>
      </c>
      <c r="AG27" s="23">
        <v>0</v>
      </c>
      <c r="AH27" s="23">
        <v>0</v>
      </c>
      <c r="AI27" s="23">
        <v>0</v>
      </c>
      <c r="AJ27" s="14" t="s">
        <v>223</v>
      </c>
      <c r="AK27" s="14" t="s">
        <v>223</v>
      </c>
      <c r="AL27" s="14" t="s">
        <v>223</v>
      </c>
      <c r="AM27" s="14" t="s">
        <v>223</v>
      </c>
      <c r="AN27" s="14" t="s">
        <v>223</v>
      </c>
      <c r="AO27" s="14" t="s">
        <v>223</v>
      </c>
      <c r="AP27" s="14" t="s">
        <v>223</v>
      </c>
      <c r="AQ27" s="14" t="s">
        <v>223</v>
      </c>
      <c r="AR27" s="17">
        <f t="shared" si="0"/>
        <v>4000000</v>
      </c>
      <c r="AS27" s="17">
        <v>3884017</v>
      </c>
      <c r="AT27" s="20">
        <f t="shared" si="1"/>
        <v>115983</v>
      </c>
      <c r="AU27" s="14" t="str">
        <f>+L27</f>
        <v>12 MESES</v>
      </c>
      <c r="AV27" s="18">
        <v>43916</v>
      </c>
      <c r="AW27" s="18">
        <v>43616</v>
      </c>
      <c r="AX27" s="22" t="s">
        <v>223</v>
      </c>
      <c r="AY27" s="22">
        <v>4</v>
      </c>
      <c r="AZ27" s="18" t="s">
        <v>223</v>
      </c>
      <c r="BA27" s="14" t="s">
        <v>1122</v>
      </c>
      <c r="BB27" s="24" t="s">
        <v>223</v>
      </c>
      <c r="BC27" s="71"/>
    </row>
    <row r="28" spans="2:56" ht="51" hidden="1" x14ac:dyDescent="0.2">
      <c r="B28" s="33">
        <v>2019</v>
      </c>
      <c r="C28" s="13" t="s">
        <v>78</v>
      </c>
      <c r="D28" s="28" t="s">
        <v>79</v>
      </c>
      <c r="E28" s="14" t="s">
        <v>80</v>
      </c>
      <c r="F28" s="14" t="s">
        <v>31</v>
      </c>
      <c r="G28" s="14" t="s">
        <v>1051</v>
      </c>
      <c r="H28" s="14" t="s">
        <v>918</v>
      </c>
      <c r="I28" s="14" t="s">
        <v>280</v>
      </c>
      <c r="J28" s="15">
        <v>43551</v>
      </c>
      <c r="K28" s="17">
        <v>46024440</v>
      </c>
      <c r="L28" s="14" t="s">
        <v>222</v>
      </c>
      <c r="M28" s="15">
        <v>43553</v>
      </c>
      <c r="N28" s="14" t="s">
        <v>192</v>
      </c>
      <c r="O28" s="18">
        <v>43556</v>
      </c>
      <c r="P28" s="16">
        <v>43556</v>
      </c>
      <c r="Q28" s="16">
        <v>43922</v>
      </c>
      <c r="R28" s="16" t="s">
        <v>281</v>
      </c>
      <c r="S28" s="30" t="s">
        <v>282</v>
      </c>
      <c r="T28" s="16" t="s">
        <v>223</v>
      </c>
      <c r="U28" s="14" t="s">
        <v>223</v>
      </c>
      <c r="V28" s="14" t="s">
        <v>223</v>
      </c>
      <c r="W28" s="14" t="s">
        <v>223</v>
      </c>
      <c r="X28" s="14" t="s">
        <v>223</v>
      </c>
      <c r="Y28" s="14" t="s">
        <v>223</v>
      </c>
      <c r="Z28" s="14" t="s">
        <v>223</v>
      </c>
      <c r="AA28" s="14" t="s">
        <v>223</v>
      </c>
      <c r="AB28" s="23">
        <v>3835370</v>
      </c>
      <c r="AC28" s="23">
        <v>0</v>
      </c>
      <c r="AD28" s="23">
        <v>0</v>
      </c>
      <c r="AE28" s="23">
        <v>0</v>
      </c>
      <c r="AF28" s="23">
        <v>0</v>
      </c>
      <c r="AG28" s="23">
        <v>0</v>
      </c>
      <c r="AH28" s="23">
        <v>0</v>
      </c>
      <c r="AI28" s="23">
        <v>0</v>
      </c>
      <c r="AJ28" s="14" t="s">
        <v>204</v>
      </c>
      <c r="AK28" s="14" t="s">
        <v>223</v>
      </c>
      <c r="AL28" s="14" t="s">
        <v>223</v>
      </c>
      <c r="AM28" s="14" t="s">
        <v>223</v>
      </c>
      <c r="AN28" s="14" t="s">
        <v>223</v>
      </c>
      <c r="AO28" s="14" t="s">
        <v>223</v>
      </c>
      <c r="AP28" s="14" t="s">
        <v>223</v>
      </c>
      <c r="AQ28" s="14" t="s">
        <v>223</v>
      </c>
      <c r="AR28" s="17">
        <f t="shared" si="0"/>
        <v>49859810</v>
      </c>
      <c r="AS28" s="17">
        <v>49859810</v>
      </c>
      <c r="AT28" s="20">
        <f t="shared" si="1"/>
        <v>0</v>
      </c>
      <c r="AU28" s="14" t="s">
        <v>283</v>
      </c>
      <c r="AV28" s="18">
        <v>43952</v>
      </c>
      <c r="AW28" s="18">
        <v>43951</v>
      </c>
      <c r="AX28" s="18">
        <v>43951</v>
      </c>
      <c r="AY28" s="22">
        <v>3.33</v>
      </c>
      <c r="AZ28" s="18">
        <v>44137</v>
      </c>
      <c r="BA28" s="22" t="s">
        <v>320</v>
      </c>
      <c r="BB28" s="24" t="s">
        <v>223</v>
      </c>
      <c r="BC28" s="71"/>
    </row>
    <row r="29" spans="2:56" ht="51" hidden="1" x14ac:dyDescent="0.2">
      <c r="B29" s="33">
        <v>2019</v>
      </c>
      <c r="C29" s="13" t="s">
        <v>81</v>
      </c>
      <c r="D29" s="28" t="s">
        <v>82</v>
      </c>
      <c r="E29" s="14" t="s">
        <v>83</v>
      </c>
      <c r="F29" s="14" t="s">
        <v>31</v>
      </c>
      <c r="G29" s="14" t="s">
        <v>1051</v>
      </c>
      <c r="H29" s="14" t="s">
        <v>1065</v>
      </c>
      <c r="I29" s="14" t="s">
        <v>284</v>
      </c>
      <c r="J29" s="15">
        <v>43551</v>
      </c>
      <c r="K29" s="17">
        <v>16000000</v>
      </c>
      <c r="L29" s="14" t="s">
        <v>811</v>
      </c>
      <c r="M29" s="15">
        <v>43556</v>
      </c>
      <c r="N29" s="14" t="s">
        <v>192</v>
      </c>
      <c r="O29" s="18">
        <v>43556</v>
      </c>
      <c r="P29" s="16">
        <v>43556</v>
      </c>
      <c r="Q29" s="16">
        <v>43578</v>
      </c>
      <c r="R29" s="16" t="s">
        <v>285</v>
      </c>
      <c r="S29" s="30" t="s">
        <v>286</v>
      </c>
      <c r="T29" s="16" t="s">
        <v>223</v>
      </c>
      <c r="U29" s="14" t="s">
        <v>223</v>
      </c>
      <c r="V29" s="14" t="s">
        <v>223</v>
      </c>
      <c r="W29" s="14" t="s">
        <v>223</v>
      </c>
      <c r="X29" s="14" t="s">
        <v>223</v>
      </c>
      <c r="Y29" s="14" t="s">
        <v>223</v>
      </c>
      <c r="Z29" s="14" t="s">
        <v>223</v>
      </c>
      <c r="AA29" s="14" t="s">
        <v>223</v>
      </c>
      <c r="AB29" s="23">
        <v>0</v>
      </c>
      <c r="AC29" s="23">
        <v>0</v>
      </c>
      <c r="AD29" s="23">
        <v>0</v>
      </c>
      <c r="AE29" s="23">
        <v>0</v>
      </c>
      <c r="AF29" s="23">
        <v>0</v>
      </c>
      <c r="AG29" s="23">
        <v>0</v>
      </c>
      <c r="AH29" s="23">
        <v>0</v>
      </c>
      <c r="AI29" s="23">
        <v>0</v>
      </c>
      <c r="AJ29" s="14" t="s">
        <v>223</v>
      </c>
      <c r="AK29" s="14" t="s">
        <v>223</v>
      </c>
      <c r="AL29" s="14" t="s">
        <v>223</v>
      </c>
      <c r="AM29" s="14" t="s">
        <v>223</v>
      </c>
      <c r="AN29" s="14" t="s">
        <v>223</v>
      </c>
      <c r="AO29" s="14" t="s">
        <v>223</v>
      </c>
      <c r="AP29" s="14" t="s">
        <v>223</v>
      </c>
      <c r="AQ29" s="14" t="s">
        <v>223</v>
      </c>
      <c r="AR29" s="17">
        <f t="shared" si="0"/>
        <v>16000000</v>
      </c>
      <c r="AS29" s="17">
        <v>16000000</v>
      </c>
      <c r="AT29" s="20">
        <f t="shared" si="1"/>
        <v>0</v>
      </c>
      <c r="AU29" s="14" t="str">
        <f>+L29</f>
        <v>15 DÍAS HÁBILES</v>
      </c>
      <c r="AV29" s="18">
        <v>43578</v>
      </c>
      <c r="AW29" s="18">
        <v>43578</v>
      </c>
      <c r="AX29" s="18">
        <v>43585</v>
      </c>
      <c r="AY29" s="22">
        <v>4</v>
      </c>
      <c r="AZ29" s="18">
        <v>43700</v>
      </c>
      <c r="BA29" s="22" t="s">
        <v>320</v>
      </c>
      <c r="BB29" s="24" t="s">
        <v>223</v>
      </c>
      <c r="BC29" s="71"/>
    </row>
    <row r="30" spans="2:56" ht="51" hidden="1" x14ac:dyDescent="0.2">
      <c r="B30" s="33">
        <v>2019</v>
      </c>
      <c r="C30" s="13" t="s">
        <v>84</v>
      </c>
      <c r="D30" s="28" t="s">
        <v>85</v>
      </c>
      <c r="E30" s="14" t="s">
        <v>86</v>
      </c>
      <c r="F30" s="14" t="s">
        <v>31</v>
      </c>
      <c r="G30" s="14" t="s">
        <v>186</v>
      </c>
      <c r="H30" s="14" t="s">
        <v>1066</v>
      </c>
      <c r="I30" s="14" t="s">
        <v>287</v>
      </c>
      <c r="J30" s="15">
        <v>43559</v>
      </c>
      <c r="K30" s="23">
        <v>10250000</v>
      </c>
      <c r="L30" s="14" t="s">
        <v>288</v>
      </c>
      <c r="M30" s="15">
        <v>43564</v>
      </c>
      <c r="N30" s="14" t="s">
        <v>195</v>
      </c>
      <c r="O30" s="18">
        <v>43564</v>
      </c>
      <c r="P30" s="16">
        <v>43564</v>
      </c>
      <c r="Q30" s="16">
        <v>43594</v>
      </c>
      <c r="R30" s="16" t="s">
        <v>223</v>
      </c>
      <c r="S30" s="16" t="s">
        <v>223</v>
      </c>
      <c r="T30" s="16" t="s">
        <v>223</v>
      </c>
      <c r="U30" s="14" t="s">
        <v>223</v>
      </c>
      <c r="V30" s="14" t="s">
        <v>223</v>
      </c>
      <c r="W30" s="14" t="s">
        <v>223</v>
      </c>
      <c r="X30" s="14" t="s">
        <v>223</v>
      </c>
      <c r="Y30" s="14" t="s">
        <v>223</v>
      </c>
      <c r="Z30" s="14" t="s">
        <v>223</v>
      </c>
      <c r="AA30" s="14" t="s">
        <v>223</v>
      </c>
      <c r="AB30" s="23">
        <v>0</v>
      </c>
      <c r="AC30" s="23">
        <v>0</v>
      </c>
      <c r="AD30" s="23">
        <v>0</v>
      </c>
      <c r="AE30" s="23">
        <v>0</v>
      </c>
      <c r="AF30" s="23">
        <v>0</v>
      </c>
      <c r="AG30" s="23">
        <v>0</v>
      </c>
      <c r="AH30" s="23">
        <v>0</v>
      </c>
      <c r="AI30" s="23">
        <v>0</v>
      </c>
      <c r="AJ30" s="14" t="s">
        <v>223</v>
      </c>
      <c r="AK30" s="14" t="s">
        <v>223</v>
      </c>
      <c r="AL30" s="14" t="s">
        <v>223</v>
      </c>
      <c r="AM30" s="14" t="s">
        <v>223</v>
      </c>
      <c r="AN30" s="14" t="s">
        <v>223</v>
      </c>
      <c r="AO30" s="14" t="s">
        <v>223</v>
      </c>
      <c r="AP30" s="14" t="s">
        <v>223</v>
      </c>
      <c r="AQ30" s="14" t="s">
        <v>223</v>
      </c>
      <c r="AR30" s="23">
        <f t="shared" si="0"/>
        <v>10250000</v>
      </c>
      <c r="AS30" s="23">
        <v>10250000</v>
      </c>
      <c r="AT30" s="35">
        <f t="shared" si="1"/>
        <v>0</v>
      </c>
      <c r="AU30" s="14" t="str">
        <f>+L30</f>
        <v>20 DIAS HABILES</v>
      </c>
      <c r="AV30" s="18">
        <v>43594</v>
      </c>
      <c r="AW30" s="18">
        <v>43594</v>
      </c>
      <c r="AX30" s="18">
        <v>43605</v>
      </c>
      <c r="AY30" s="22">
        <v>4</v>
      </c>
      <c r="AZ30" s="18" t="s">
        <v>223</v>
      </c>
      <c r="BA30" s="22" t="s">
        <v>320</v>
      </c>
      <c r="BB30" s="24" t="s">
        <v>223</v>
      </c>
      <c r="BC30" s="71"/>
    </row>
    <row r="31" spans="2:56" ht="38.25" hidden="1" x14ac:dyDescent="0.2">
      <c r="B31" s="33">
        <v>2019</v>
      </c>
      <c r="C31" s="13" t="s">
        <v>87</v>
      </c>
      <c r="D31" s="28" t="s">
        <v>88</v>
      </c>
      <c r="E31" s="14" t="s">
        <v>89</v>
      </c>
      <c r="F31" s="14" t="s">
        <v>31</v>
      </c>
      <c r="G31" s="14" t="s">
        <v>818</v>
      </c>
      <c r="H31" s="14" t="s">
        <v>1036</v>
      </c>
      <c r="I31" s="14" t="s">
        <v>325</v>
      </c>
      <c r="J31" s="15">
        <v>43560</v>
      </c>
      <c r="K31" s="17">
        <v>6000000</v>
      </c>
      <c r="L31" s="14" t="s">
        <v>202</v>
      </c>
      <c r="M31" s="15">
        <v>43563</v>
      </c>
      <c r="N31" s="14" t="s">
        <v>195</v>
      </c>
      <c r="O31" s="18">
        <v>43563</v>
      </c>
      <c r="P31" s="16">
        <v>43563</v>
      </c>
      <c r="Q31" s="16">
        <v>43746</v>
      </c>
      <c r="R31" s="16" t="s">
        <v>223</v>
      </c>
      <c r="S31" s="16" t="s">
        <v>223</v>
      </c>
      <c r="T31" s="16">
        <v>43593</v>
      </c>
      <c r="U31" s="18">
        <v>43624</v>
      </c>
      <c r="V31" s="14" t="s">
        <v>223</v>
      </c>
      <c r="W31" s="14" t="s">
        <v>223</v>
      </c>
      <c r="X31" s="14" t="s">
        <v>223</v>
      </c>
      <c r="Y31" s="14" t="s">
        <v>223</v>
      </c>
      <c r="Z31" s="14" t="s">
        <v>223</v>
      </c>
      <c r="AA31" s="14" t="s">
        <v>223</v>
      </c>
      <c r="AB31" s="23">
        <v>0</v>
      </c>
      <c r="AC31" s="23">
        <v>0</v>
      </c>
      <c r="AD31" s="23">
        <v>0</v>
      </c>
      <c r="AE31" s="23">
        <v>0</v>
      </c>
      <c r="AF31" s="23">
        <v>0</v>
      </c>
      <c r="AG31" s="23">
        <v>0</v>
      </c>
      <c r="AH31" s="23">
        <v>0</v>
      </c>
      <c r="AI31" s="23">
        <v>0</v>
      </c>
      <c r="AJ31" s="14" t="s">
        <v>223</v>
      </c>
      <c r="AK31" s="14" t="s">
        <v>223</v>
      </c>
      <c r="AL31" s="14" t="s">
        <v>223</v>
      </c>
      <c r="AM31" s="14" t="s">
        <v>223</v>
      </c>
      <c r="AN31" s="14" t="s">
        <v>223</v>
      </c>
      <c r="AO31" s="14" t="s">
        <v>223</v>
      </c>
      <c r="AP31" s="14" t="s">
        <v>223</v>
      </c>
      <c r="AQ31" s="14" t="s">
        <v>223</v>
      </c>
      <c r="AR31" s="17">
        <f t="shared" si="0"/>
        <v>6000000</v>
      </c>
      <c r="AS31" s="17">
        <v>3000000</v>
      </c>
      <c r="AT31" s="20">
        <f t="shared" si="1"/>
        <v>3000000</v>
      </c>
      <c r="AU31" s="14" t="str">
        <f>+L31</f>
        <v>6 MESES</v>
      </c>
      <c r="AV31" s="18">
        <v>43624</v>
      </c>
      <c r="AW31" s="18">
        <v>43685</v>
      </c>
      <c r="AX31" s="18">
        <v>43699</v>
      </c>
      <c r="AY31" s="22">
        <v>2</v>
      </c>
      <c r="AZ31" s="18" t="s">
        <v>223</v>
      </c>
      <c r="BA31" s="22" t="s">
        <v>320</v>
      </c>
      <c r="BB31" s="24" t="s">
        <v>223</v>
      </c>
      <c r="BC31" s="71"/>
    </row>
    <row r="32" spans="2:56" ht="51" hidden="1" x14ac:dyDescent="0.2">
      <c r="B32" s="33">
        <v>2019</v>
      </c>
      <c r="C32" s="13" t="s">
        <v>90</v>
      </c>
      <c r="D32" s="28" t="s">
        <v>91</v>
      </c>
      <c r="E32" s="14" t="s">
        <v>92</v>
      </c>
      <c r="F32" s="14" t="s">
        <v>219</v>
      </c>
      <c r="G32" s="14" t="s">
        <v>190</v>
      </c>
      <c r="H32" s="14" t="s">
        <v>326</v>
      </c>
      <c r="I32" s="14" t="s">
        <v>266</v>
      </c>
      <c r="J32" s="15">
        <v>43565</v>
      </c>
      <c r="K32" s="17">
        <v>4284000</v>
      </c>
      <c r="L32" s="14" t="s">
        <v>222</v>
      </c>
      <c r="M32" s="15">
        <v>43578</v>
      </c>
      <c r="N32" s="14" t="s">
        <v>192</v>
      </c>
      <c r="O32" s="14" t="s">
        <v>223</v>
      </c>
      <c r="P32" s="16">
        <v>43591</v>
      </c>
      <c r="Q32" s="16">
        <v>43957</v>
      </c>
      <c r="R32" s="16" t="s">
        <v>327</v>
      </c>
      <c r="S32" s="16" t="s">
        <v>328</v>
      </c>
      <c r="T32" s="16" t="s">
        <v>223</v>
      </c>
      <c r="U32" s="14" t="s">
        <v>223</v>
      </c>
      <c r="V32" s="14" t="s">
        <v>223</v>
      </c>
      <c r="W32" s="14" t="s">
        <v>223</v>
      </c>
      <c r="X32" s="14" t="s">
        <v>223</v>
      </c>
      <c r="Y32" s="14" t="s">
        <v>223</v>
      </c>
      <c r="Z32" s="14" t="s">
        <v>223</v>
      </c>
      <c r="AA32" s="14" t="s">
        <v>223</v>
      </c>
      <c r="AB32" s="23">
        <v>1500000</v>
      </c>
      <c r="AC32" s="23">
        <v>2700000</v>
      </c>
      <c r="AD32" s="23">
        <v>0</v>
      </c>
      <c r="AE32" s="23">
        <v>0</v>
      </c>
      <c r="AF32" s="23">
        <v>0</v>
      </c>
      <c r="AG32" s="23">
        <v>0</v>
      </c>
      <c r="AH32" s="23">
        <v>0</v>
      </c>
      <c r="AI32" s="23">
        <v>0</v>
      </c>
      <c r="AJ32" s="14" t="s">
        <v>202</v>
      </c>
      <c r="AK32" s="14" t="s">
        <v>209</v>
      </c>
      <c r="AL32" s="14" t="s">
        <v>223</v>
      </c>
      <c r="AM32" s="14" t="s">
        <v>223</v>
      </c>
      <c r="AN32" s="14" t="s">
        <v>223</v>
      </c>
      <c r="AO32" s="14" t="s">
        <v>223</v>
      </c>
      <c r="AP32" s="14" t="s">
        <v>223</v>
      </c>
      <c r="AQ32" s="14" t="s">
        <v>223</v>
      </c>
      <c r="AR32" s="17">
        <f t="shared" si="0"/>
        <v>8484000</v>
      </c>
      <c r="AS32" s="17">
        <v>8349007</v>
      </c>
      <c r="AT32" s="20">
        <f t="shared" si="1"/>
        <v>134993</v>
      </c>
      <c r="AU32" s="14" t="s">
        <v>329</v>
      </c>
      <c r="AV32" s="18">
        <v>44217</v>
      </c>
      <c r="AW32" s="18" t="s">
        <v>223</v>
      </c>
      <c r="AX32" s="18">
        <v>44217</v>
      </c>
      <c r="AY32" s="22">
        <v>3.67</v>
      </c>
      <c r="AZ32" s="65"/>
      <c r="BA32" s="22" t="s">
        <v>320</v>
      </c>
      <c r="BB32" s="24" t="s">
        <v>223</v>
      </c>
      <c r="BC32" s="31" t="s">
        <v>330</v>
      </c>
    </row>
    <row r="33" spans="2:56" ht="51" hidden="1" x14ac:dyDescent="0.2">
      <c r="B33" s="33">
        <v>2019</v>
      </c>
      <c r="C33" s="13" t="s">
        <v>93</v>
      </c>
      <c r="D33" s="28" t="s">
        <v>94</v>
      </c>
      <c r="E33" s="14" t="s">
        <v>95</v>
      </c>
      <c r="F33" s="14" t="s">
        <v>219</v>
      </c>
      <c r="G33" s="14" t="s">
        <v>818</v>
      </c>
      <c r="H33" s="14" t="s">
        <v>331</v>
      </c>
      <c r="I33" s="14" t="s">
        <v>332</v>
      </c>
      <c r="J33" s="15">
        <v>43588</v>
      </c>
      <c r="K33" s="17">
        <v>1200000</v>
      </c>
      <c r="L33" s="14" t="s">
        <v>1059</v>
      </c>
      <c r="M33" s="15">
        <v>43588</v>
      </c>
      <c r="N33" s="14" t="s">
        <v>192</v>
      </c>
      <c r="O33" s="14" t="s">
        <v>223</v>
      </c>
      <c r="P33" s="16">
        <v>43598</v>
      </c>
      <c r="Q33" s="16">
        <v>43600</v>
      </c>
      <c r="R33" s="16" t="s">
        <v>223</v>
      </c>
      <c r="S33" s="16" t="s">
        <v>223</v>
      </c>
      <c r="T33" s="16" t="s">
        <v>223</v>
      </c>
      <c r="U33" s="14" t="s">
        <v>223</v>
      </c>
      <c r="V33" s="14" t="s">
        <v>223</v>
      </c>
      <c r="W33" s="14" t="s">
        <v>223</v>
      </c>
      <c r="X33" s="14" t="s">
        <v>223</v>
      </c>
      <c r="Y33" s="14" t="s">
        <v>223</v>
      </c>
      <c r="Z33" s="14" t="s">
        <v>223</v>
      </c>
      <c r="AA33" s="14" t="s">
        <v>223</v>
      </c>
      <c r="AB33" s="23">
        <v>0</v>
      </c>
      <c r="AC33" s="23">
        <v>0</v>
      </c>
      <c r="AD33" s="23">
        <v>0</v>
      </c>
      <c r="AE33" s="23">
        <v>0</v>
      </c>
      <c r="AF33" s="23">
        <v>0</v>
      </c>
      <c r="AG33" s="23">
        <v>0</v>
      </c>
      <c r="AH33" s="23">
        <v>0</v>
      </c>
      <c r="AI33" s="23">
        <v>0</v>
      </c>
      <c r="AJ33" s="14" t="s">
        <v>223</v>
      </c>
      <c r="AK33" s="14" t="s">
        <v>223</v>
      </c>
      <c r="AL33" s="14" t="s">
        <v>223</v>
      </c>
      <c r="AM33" s="14" t="s">
        <v>223</v>
      </c>
      <c r="AN33" s="14" t="s">
        <v>223</v>
      </c>
      <c r="AO33" s="14" t="s">
        <v>223</v>
      </c>
      <c r="AP33" s="14" t="s">
        <v>223</v>
      </c>
      <c r="AQ33" s="14" t="s">
        <v>223</v>
      </c>
      <c r="AR33" s="17">
        <f t="shared" si="0"/>
        <v>1200000</v>
      </c>
      <c r="AS33" s="17">
        <v>1200000</v>
      </c>
      <c r="AT33" s="20">
        <f t="shared" si="1"/>
        <v>0</v>
      </c>
      <c r="AU33" s="14" t="str">
        <f>+L33</f>
        <v>3 DÌAS HÀBILES</v>
      </c>
      <c r="AV33" s="18">
        <v>43600</v>
      </c>
      <c r="AW33" s="18" t="s">
        <v>223</v>
      </c>
      <c r="AX33" s="18">
        <v>43606</v>
      </c>
      <c r="AY33" s="22">
        <v>4</v>
      </c>
      <c r="AZ33" s="18" t="s">
        <v>223</v>
      </c>
      <c r="BA33" s="22" t="s">
        <v>320</v>
      </c>
      <c r="BB33" s="24" t="s">
        <v>223</v>
      </c>
      <c r="BC33" s="71"/>
    </row>
    <row r="34" spans="2:56" ht="63.75" hidden="1" x14ac:dyDescent="0.2">
      <c r="B34" s="33">
        <v>2019</v>
      </c>
      <c r="C34" s="13" t="s">
        <v>96</v>
      </c>
      <c r="D34" s="28" t="s">
        <v>97</v>
      </c>
      <c r="E34" s="14" t="s">
        <v>98</v>
      </c>
      <c r="F34" s="14" t="s">
        <v>31</v>
      </c>
      <c r="G34" s="14" t="s">
        <v>818</v>
      </c>
      <c r="H34" s="14" t="s">
        <v>277</v>
      </c>
      <c r="I34" s="14" t="s">
        <v>334</v>
      </c>
      <c r="J34" s="15">
        <v>43588</v>
      </c>
      <c r="K34" s="17">
        <v>9090582</v>
      </c>
      <c r="L34" s="14" t="s">
        <v>202</v>
      </c>
      <c r="M34" s="18" t="s">
        <v>335</v>
      </c>
      <c r="N34" s="14" t="s">
        <v>192</v>
      </c>
      <c r="O34" s="18">
        <v>43595</v>
      </c>
      <c r="P34" s="16">
        <v>43595</v>
      </c>
      <c r="Q34" s="16">
        <v>43779</v>
      </c>
      <c r="R34" s="16" t="s">
        <v>336</v>
      </c>
      <c r="S34" s="30" t="s">
        <v>337</v>
      </c>
      <c r="T34" s="16" t="s">
        <v>223</v>
      </c>
      <c r="U34" s="14" t="s">
        <v>223</v>
      </c>
      <c r="V34" s="14" t="s">
        <v>223</v>
      </c>
      <c r="W34" s="14" t="s">
        <v>223</v>
      </c>
      <c r="X34" s="14" t="s">
        <v>223</v>
      </c>
      <c r="Y34" s="14" t="s">
        <v>223</v>
      </c>
      <c r="Z34" s="14" t="s">
        <v>223</v>
      </c>
      <c r="AA34" s="14" t="s">
        <v>223</v>
      </c>
      <c r="AB34" s="23">
        <v>3080000</v>
      </c>
      <c r="AC34" s="23">
        <v>0</v>
      </c>
      <c r="AD34" s="23">
        <v>0</v>
      </c>
      <c r="AE34" s="23">
        <v>0</v>
      </c>
      <c r="AF34" s="23">
        <v>0</v>
      </c>
      <c r="AG34" s="23">
        <v>0</v>
      </c>
      <c r="AH34" s="23">
        <v>0</v>
      </c>
      <c r="AI34" s="23">
        <v>0</v>
      </c>
      <c r="AJ34" s="14" t="s">
        <v>210</v>
      </c>
      <c r="AK34" s="14" t="s">
        <v>223</v>
      </c>
      <c r="AL34" s="14" t="s">
        <v>223</v>
      </c>
      <c r="AM34" s="14" t="s">
        <v>223</v>
      </c>
      <c r="AN34" s="14" t="s">
        <v>223</v>
      </c>
      <c r="AO34" s="14" t="s">
        <v>223</v>
      </c>
      <c r="AP34" s="14" t="s">
        <v>223</v>
      </c>
      <c r="AQ34" s="14" t="s">
        <v>223</v>
      </c>
      <c r="AR34" s="17">
        <f t="shared" si="0"/>
        <v>12170582</v>
      </c>
      <c r="AS34" s="17">
        <v>12151077</v>
      </c>
      <c r="AT34" s="20">
        <f t="shared" si="1"/>
        <v>19505</v>
      </c>
      <c r="AU34" s="14" t="s">
        <v>338</v>
      </c>
      <c r="AV34" s="18">
        <v>43840</v>
      </c>
      <c r="AW34" s="18">
        <v>43840</v>
      </c>
      <c r="AX34" s="18">
        <v>43886</v>
      </c>
      <c r="AY34" s="22">
        <v>3.83</v>
      </c>
      <c r="AZ34" s="18">
        <v>43900</v>
      </c>
      <c r="BA34" s="22" t="s">
        <v>320</v>
      </c>
      <c r="BB34" s="24" t="s">
        <v>223</v>
      </c>
      <c r="BC34" s="71"/>
    </row>
    <row r="35" spans="2:56" ht="89.25" hidden="1" x14ac:dyDescent="0.2">
      <c r="B35" s="33">
        <v>2019</v>
      </c>
      <c r="C35" s="13" t="s">
        <v>99</v>
      </c>
      <c r="D35" s="28" t="s">
        <v>100</v>
      </c>
      <c r="E35" s="14" t="s">
        <v>101</v>
      </c>
      <c r="F35" s="14" t="s">
        <v>31</v>
      </c>
      <c r="G35" s="14" t="s">
        <v>1051</v>
      </c>
      <c r="H35" s="14" t="s">
        <v>1067</v>
      </c>
      <c r="I35" s="14" t="s">
        <v>339</v>
      </c>
      <c r="J35" s="15">
        <v>43592</v>
      </c>
      <c r="K35" s="17">
        <v>10000000</v>
      </c>
      <c r="L35" s="14" t="s">
        <v>340</v>
      </c>
      <c r="M35" s="15">
        <v>43592</v>
      </c>
      <c r="N35" s="14" t="s">
        <v>195</v>
      </c>
      <c r="O35" s="18">
        <v>43592</v>
      </c>
      <c r="P35" s="16">
        <v>43592</v>
      </c>
      <c r="Q35" s="16">
        <v>43830</v>
      </c>
      <c r="R35" s="16" t="s">
        <v>223</v>
      </c>
      <c r="S35" s="16" t="s">
        <v>223</v>
      </c>
      <c r="T35" s="16" t="s">
        <v>223</v>
      </c>
      <c r="U35" s="14" t="s">
        <v>223</v>
      </c>
      <c r="V35" s="14" t="s">
        <v>223</v>
      </c>
      <c r="W35" s="14" t="s">
        <v>223</v>
      </c>
      <c r="X35" s="14" t="s">
        <v>223</v>
      </c>
      <c r="Y35" s="14" t="s">
        <v>223</v>
      </c>
      <c r="Z35" s="14" t="s">
        <v>223</v>
      </c>
      <c r="AA35" s="14" t="s">
        <v>223</v>
      </c>
      <c r="AB35" s="23">
        <v>0</v>
      </c>
      <c r="AC35" s="23">
        <v>0</v>
      </c>
      <c r="AD35" s="23">
        <v>0</v>
      </c>
      <c r="AE35" s="23">
        <v>0</v>
      </c>
      <c r="AF35" s="23">
        <v>0</v>
      </c>
      <c r="AG35" s="23">
        <v>0</v>
      </c>
      <c r="AH35" s="23">
        <v>0</v>
      </c>
      <c r="AI35" s="23">
        <v>0</v>
      </c>
      <c r="AJ35" s="14" t="s">
        <v>211</v>
      </c>
      <c r="AK35" s="14" t="s">
        <v>211</v>
      </c>
      <c r="AL35" s="14" t="s">
        <v>211</v>
      </c>
      <c r="AM35" s="14" t="s">
        <v>223</v>
      </c>
      <c r="AN35" s="14" t="s">
        <v>223</v>
      </c>
      <c r="AO35" s="14" t="s">
        <v>223</v>
      </c>
      <c r="AP35" s="14" t="s">
        <v>223</v>
      </c>
      <c r="AQ35" s="14" t="s">
        <v>223</v>
      </c>
      <c r="AR35" s="17">
        <f t="shared" si="0"/>
        <v>10000000</v>
      </c>
      <c r="AS35" s="17">
        <v>8671381</v>
      </c>
      <c r="AT35" s="20">
        <f t="shared" si="1"/>
        <v>1328619</v>
      </c>
      <c r="AU35" s="14" t="s">
        <v>341</v>
      </c>
      <c r="AV35" s="18">
        <v>44104</v>
      </c>
      <c r="AW35" s="18">
        <v>44104</v>
      </c>
      <c r="AX35" s="65"/>
      <c r="AY35" s="22">
        <v>4</v>
      </c>
      <c r="AZ35" s="18" t="s">
        <v>223</v>
      </c>
      <c r="BA35" s="27" t="s">
        <v>324</v>
      </c>
      <c r="BB35" s="68"/>
      <c r="BC35" s="71" t="s">
        <v>1134</v>
      </c>
    </row>
    <row r="36" spans="2:56" ht="51" hidden="1" x14ac:dyDescent="0.2">
      <c r="B36" s="33">
        <v>2019</v>
      </c>
      <c r="C36" s="13" t="s">
        <v>102</v>
      </c>
      <c r="D36" s="28" t="s">
        <v>103</v>
      </c>
      <c r="E36" s="14" t="s">
        <v>104</v>
      </c>
      <c r="F36" s="14" t="s">
        <v>31</v>
      </c>
      <c r="G36" s="14" t="s">
        <v>186</v>
      </c>
      <c r="H36" s="14" t="s">
        <v>1068</v>
      </c>
      <c r="I36" s="14" t="s">
        <v>342</v>
      </c>
      <c r="J36" s="15">
        <v>43592</v>
      </c>
      <c r="K36" s="17">
        <v>12091521</v>
      </c>
      <c r="L36" s="14" t="s">
        <v>275</v>
      </c>
      <c r="M36" s="15">
        <v>43592</v>
      </c>
      <c r="N36" s="14" t="s">
        <v>192</v>
      </c>
      <c r="O36" s="18">
        <v>43608</v>
      </c>
      <c r="P36" s="16">
        <v>43608</v>
      </c>
      <c r="Q36" s="16">
        <v>43614</v>
      </c>
      <c r="R36" s="16" t="s">
        <v>223</v>
      </c>
      <c r="S36" s="16" t="s">
        <v>223</v>
      </c>
      <c r="T36" s="16" t="s">
        <v>223</v>
      </c>
      <c r="U36" s="14" t="s">
        <v>223</v>
      </c>
      <c r="V36" s="14" t="s">
        <v>223</v>
      </c>
      <c r="W36" s="14" t="s">
        <v>223</v>
      </c>
      <c r="X36" s="14" t="s">
        <v>223</v>
      </c>
      <c r="Y36" s="14" t="s">
        <v>223</v>
      </c>
      <c r="Z36" s="14" t="s">
        <v>223</v>
      </c>
      <c r="AA36" s="14" t="s">
        <v>223</v>
      </c>
      <c r="AB36" s="23">
        <v>0</v>
      </c>
      <c r="AC36" s="23">
        <v>0</v>
      </c>
      <c r="AD36" s="23">
        <v>0</v>
      </c>
      <c r="AE36" s="23">
        <v>0</v>
      </c>
      <c r="AF36" s="23">
        <v>0</v>
      </c>
      <c r="AG36" s="23">
        <v>0</v>
      </c>
      <c r="AH36" s="23">
        <v>0</v>
      </c>
      <c r="AI36" s="23">
        <v>0</v>
      </c>
      <c r="AJ36" s="14" t="s">
        <v>223</v>
      </c>
      <c r="AK36" s="14" t="s">
        <v>223</v>
      </c>
      <c r="AL36" s="14" t="s">
        <v>223</v>
      </c>
      <c r="AM36" s="14" t="s">
        <v>223</v>
      </c>
      <c r="AN36" s="14" t="s">
        <v>223</v>
      </c>
      <c r="AO36" s="14" t="s">
        <v>223</v>
      </c>
      <c r="AP36" s="14" t="s">
        <v>223</v>
      </c>
      <c r="AQ36" s="14" t="s">
        <v>223</v>
      </c>
      <c r="AR36" s="17">
        <f t="shared" si="0"/>
        <v>12091521</v>
      </c>
      <c r="AS36" s="17">
        <v>12091521</v>
      </c>
      <c r="AT36" s="20">
        <f t="shared" si="1"/>
        <v>0</v>
      </c>
      <c r="AU36" s="14" t="str">
        <f>+L36</f>
        <v>5 DIAS HABILES</v>
      </c>
      <c r="AV36" s="18">
        <v>43614</v>
      </c>
      <c r="AW36" s="18">
        <v>43615</v>
      </c>
      <c r="AX36" s="18">
        <v>43981</v>
      </c>
      <c r="AY36" s="22">
        <v>4</v>
      </c>
      <c r="AZ36" s="18" t="s">
        <v>223</v>
      </c>
      <c r="BA36" s="22" t="s">
        <v>320</v>
      </c>
      <c r="BB36" s="24" t="s">
        <v>223</v>
      </c>
      <c r="BC36" s="71"/>
    </row>
    <row r="37" spans="2:56" ht="51" hidden="1" x14ac:dyDescent="0.2">
      <c r="B37" s="33">
        <v>2019</v>
      </c>
      <c r="C37" s="13" t="s">
        <v>105</v>
      </c>
      <c r="D37" s="28" t="s">
        <v>106</v>
      </c>
      <c r="E37" s="14" t="s">
        <v>107</v>
      </c>
      <c r="F37" s="14" t="s">
        <v>31</v>
      </c>
      <c r="G37" s="14" t="s">
        <v>1051</v>
      </c>
      <c r="H37" s="14" t="s">
        <v>596</v>
      </c>
      <c r="I37" s="14" t="s">
        <v>343</v>
      </c>
      <c r="J37" s="15">
        <v>43593</v>
      </c>
      <c r="K37" s="17">
        <v>30000000</v>
      </c>
      <c r="L37" s="14" t="s">
        <v>202</v>
      </c>
      <c r="M37" s="15">
        <v>43595</v>
      </c>
      <c r="N37" s="14" t="s">
        <v>196</v>
      </c>
      <c r="O37" s="18">
        <v>43595</v>
      </c>
      <c r="P37" s="37">
        <v>43595</v>
      </c>
      <c r="Q37" s="37">
        <v>43779</v>
      </c>
      <c r="R37" s="37" t="s">
        <v>344</v>
      </c>
      <c r="S37" s="30" t="s">
        <v>345</v>
      </c>
      <c r="T37" s="16" t="s">
        <v>223</v>
      </c>
      <c r="U37" s="14" t="s">
        <v>223</v>
      </c>
      <c r="V37" s="14" t="s">
        <v>223</v>
      </c>
      <c r="W37" s="14" t="s">
        <v>223</v>
      </c>
      <c r="X37" s="14" t="s">
        <v>223</v>
      </c>
      <c r="Y37" s="14" t="s">
        <v>223</v>
      </c>
      <c r="Z37" s="14" t="s">
        <v>223</v>
      </c>
      <c r="AA37" s="14" t="s">
        <v>223</v>
      </c>
      <c r="AB37" s="23">
        <v>0</v>
      </c>
      <c r="AC37" s="23">
        <v>0</v>
      </c>
      <c r="AD37" s="23">
        <v>0</v>
      </c>
      <c r="AE37" s="23">
        <v>0</v>
      </c>
      <c r="AF37" s="23">
        <v>0</v>
      </c>
      <c r="AG37" s="23">
        <v>0</v>
      </c>
      <c r="AH37" s="23">
        <v>0</v>
      </c>
      <c r="AI37" s="23">
        <v>0</v>
      </c>
      <c r="AJ37" s="14" t="s">
        <v>223</v>
      </c>
      <c r="AK37" s="14" t="s">
        <v>223</v>
      </c>
      <c r="AL37" s="14" t="s">
        <v>223</v>
      </c>
      <c r="AM37" s="14" t="s">
        <v>223</v>
      </c>
      <c r="AN37" s="14" t="s">
        <v>223</v>
      </c>
      <c r="AO37" s="14" t="s">
        <v>223</v>
      </c>
      <c r="AP37" s="14" t="s">
        <v>223</v>
      </c>
      <c r="AQ37" s="14" t="s">
        <v>223</v>
      </c>
      <c r="AR37" s="17">
        <f t="shared" si="0"/>
        <v>30000000</v>
      </c>
      <c r="AS37" s="17">
        <v>5666667</v>
      </c>
      <c r="AT37" s="20">
        <f t="shared" si="1"/>
        <v>24333333</v>
      </c>
      <c r="AU37" s="14" t="s">
        <v>346</v>
      </c>
      <c r="AV37" s="18">
        <v>43630</v>
      </c>
      <c r="AW37" s="18">
        <v>43630</v>
      </c>
      <c r="AX37" s="18">
        <v>43649</v>
      </c>
      <c r="AY37" s="22">
        <v>3</v>
      </c>
      <c r="AZ37" s="18">
        <v>43898</v>
      </c>
      <c r="BA37" s="22" t="s">
        <v>320</v>
      </c>
      <c r="BB37" s="24" t="s">
        <v>223</v>
      </c>
      <c r="BC37" s="71"/>
    </row>
    <row r="38" spans="2:56" ht="38.25" hidden="1" x14ac:dyDescent="0.2">
      <c r="B38" s="33">
        <v>2019</v>
      </c>
      <c r="C38" s="13" t="s">
        <v>108</v>
      </c>
      <c r="D38" s="28" t="s">
        <v>109</v>
      </c>
      <c r="E38" s="14" t="s">
        <v>110</v>
      </c>
      <c r="F38" s="14" t="s">
        <v>31</v>
      </c>
      <c r="G38" s="14" t="s">
        <v>1051</v>
      </c>
      <c r="H38" s="14" t="s">
        <v>1069</v>
      </c>
      <c r="I38" s="14" t="s">
        <v>347</v>
      </c>
      <c r="J38" s="15">
        <v>43599</v>
      </c>
      <c r="K38" s="17">
        <v>24220000</v>
      </c>
      <c r="L38" s="14" t="s">
        <v>319</v>
      </c>
      <c r="M38" s="18" t="s">
        <v>348</v>
      </c>
      <c r="N38" s="14" t="s">
        <v>197</v>
      </c>
      <c r="O38" s="18">
        <v>43601</v>
      </c>
      <c r="P38" s="16">
        <v>43601</v>
      </c>
      <c r="Q38" s="16">
        <v>43815</v>
      </c>
      <c r="R38" s="16" t="s">
        <v>349</v>
      </c>
      <c r="S38" s="30" t="s">
        <v>350</v>
      </c>
      <c r="T38" s="16" t="s">
        <v>223</v>
      </c>
      <c r="U38" s="14" t="s">
        <v>223</v>
      </c>
      <c r="V38" s="14" t="s">
        <v>223</v>
      </c>
      <c r="W38" s="14" t="s">
        <v>223</v>
      </c>
      <c r="X38" s="14" t="s">
        <v>223</v>
      </c>
      <c r="Y38" s="14" t="s">
        <v>223</v>
      </c>
      <c r="Z38" s="14" t="s">
        <v>223</v>
      </c>
      <c r="AA38" s="14" t="s">
        <v>223</v>
      </c>
      <c r="AB38" s="23">
        <v>0</v>
      </c>
      <c r="AC38" s="23">
        <v>0</v>
      </c>
      <c r="AD38" s="23">
        <v>0</v>
      </c>
      <c r="AE38" s="23">
        <v>0</v>
      </c>
      <c r="AF38" s="23">
        <v>0</v>
      </c>
      <c r="AG38" s="23">
        <v>0</v>
      </c>
      <c r="AH38" s="23">
        <v>0</v>
      </c>
      <c r="AI38" s="23">
        <v>0</v>
      </c>
      <c r="AJ38" s="14" t="s">
        <v>223</v>
      </c>
      <c r="AK38" s="14" t="s">
        <v>223</v>
      </c>
      <c r="AL38" s="14" t="s">
        <v>223</v>
      </c>
      <c r="AM38" s="14" t="s">
        <v>223</v>
      </c>
      <c r="AN38" s="14" t="s">
        <v>223</v>
      </c>
      <c r="AO38" s="14" t="s">
        <v>223</v>
      </c>
      <c r="AP38" s="14" t="s">
        <v>223</v>
      </c>
      <c r="AQ38" s="14" t="s">
        <v>223</v>
      </c>
      <c r="AR38" s="17">
        <f t="shared" si="0"/>
        <v>24220000</v>
      </c>
      <c r="AS38" s="17">
        <v>14416667</v>
      </c>
      <c r="AT38" s="20">
        <f t="shared" si="1"/>
        <v>9803333</v>
      </c>
      <c r="AU38" s="14" t="s">
        <v>351</v>
      </c>
      <c r="AV38" s="18">
        <v>43728</v>
      </c>
      <c r="AW38" s="18">
        <v>43728</v>
      </c>
      <c r="AX38" s="18">
        <v>43737</v>
      </c>
      <c r="AY38" s="22">
        <v>4</v>
      </c>
      <c r="AZ38" s="18">
        <v>43937</v>
      </c>
      <c r="BA38" s="22" t="s">
        <v>861</v>
      </c>
      <c r="BB38" s="24" t="s">
        <v>223</v>
      </c>
      <c r="BC38" s="71"/>
    </row>
    <row r="39" spans="2:56" ht="76.5" hidden="1" x14ac:dyDescent="0.2">
      <c r="B39" s="33">
        <v>2019</v>
      </c>
      <c r="C39" s="13" t="s">
        <v>111</v>
      </c>
      <c r="D39" s="28" t="s">
        <v>112</v>
      </c>
      <c r="E39" s="14" t="s">
        <v>113</v>
      </c>
      <c r="F39" s="14" t="s">
        <v>31</v>
      </c>
      <c r="G39" s="14" t="s">
        <v>1051</v>
      </c>
      <c r="H39" s="14" t="s">
        <v>596</v>
      </c>
      <c r="I39" s="14" t="s">
        <v>352</v>
      </c>
      <c r="J39" s="15">
        <v>43600</v>
      </c>
      <c r="K39" s="17">
        <v>5000000</v>
      </c>
      <c r="L39" s="14" t="s">
        <v>210</v>
      </c>
      <c r="M39" s="15">
        <v>43605</v>
      </c>
      <c r="N39" s="14" t="s">
        <v>196</v>
      </c>
      <c r="O39" s="18">
        <v>43605</v>
      </c>
      <c r="P39" s="16">
        <v>43605</v>
      </c>
      <c r="Q39" s="16">
        <v>43666</v>
      </c>
      <c r="R39" s="16" t="s">
        <v>353</v>
      </c>
      <c r="S39" s="30" t="s">
        <v>354</v>
      </c>
      <c r="T39" s="16" t="s">
        <v>223</v>
      </c>
      <c r="U39" s="14" t="s">
        <v>223</v>
      </c>
      <c r="V39" s="14" t="s">
        <v>223</v>
      </c>
      <c r="W39" s="14" t="s">
        <v>223</v>
      </c>
      <c r="X39" s="14" t="s">
        <v>223</v>
      </c>
      <c r="Y39" s="14" t="s">
        <v>223</v>
      </c>
      <c r="Z39" s="14" t="s">
        <v>223</v>
      </c>
      <c r="AA39" s="14" t="s">
        <v>223</v>
      </c>
      <c r="AB39" s="23">
        <v>0</v>
      </c>
      <c r="AC39" s="23">
        <v>0</v>
      </c>
      <c r="AD39" s="23">
        <v>0</v>
      </c>
      <c r="AE39" s="23">
        <v>0</v>
      </c>
      <c r="AF39" s="23">
        <v>0</v>
      </c>
      <c r="AG39" s="23">
        <v>0</v>
      </c>
      <c r="AH39" s="23">
        <v>0</v>
      </c>
      <c r="AI39" s="23">
        <v>0</v>
      </c>
      <c r="AJ39" s="14" t="s">
        <v>204</v>
      </c>
      <c r="AK39" s="14" t="s">
        <v>223</v>
      </c>
      <c r="AL39" s="14" t="s">
        <v>223</v>
      </c>
      <c r="AM39" s="14" t="s">
        <v>223</v>
      </c>
      <c r="AN39" s="14" t="s">
        <v>223</v>
      </c>
      <c r="AO39" s="14" t="s">
        <v>223</v>
      </c>
      <c r="AP39" s="14" t="s">
        <v>223</v>
      </c>
      <c r="AQ39" s="14" t="s">
        <v>223</v>
      </c>
      <c r="AR39" s="17">
        <f t="shared" si="0"/>
        <v>5000000</v>
      </c>
      <c r="AS39" s="17">
        <v>5000000</v>
      </c>
      <c r="AT39" s="20">
        <f t="shared" si="1"/>
        <v>0</v>
      </c>
      <c r="AU39" s="14" t="s">
        <v>210</v>
      </c>
      <c r="AV39" s="18">
        <v>43698</v>
      </c>
      <c r="AW39" s="18">
        <v>43698</v>
      </c>
      <c r="AX39" s="18">
        <v>43718</v>
      </c>
      <c r="AY39" s="22">
        <v>3.67</v>
      </c>
      <c r="AZ39" s="18">
        <v>43819</v>
      </c>
      <c r="BA39" s="22" t="s">
        <v>320</v>
      </c>
      <c r="BB39" s="24" t="s">
        <v>223</v>
      </c>
      <c r="BC39" s="71"/>
    </row>
    <row r="40" spans="2:56" ht="38.25" x14ac:dyDescent="0.2">
      <c r="B40" s="33">
        <v>2019</v>
      </c>
      <c r="C40" s="13" t="s">
        <v>114</v>
      </c>
      <c r="D40" s="28" t="s">
        <v>115</v>
      </c>
      <c r="E40" s="14" t="s">
        <v>116</v>
      </c>
      <c r="F40" s="14" t="s">
        <v>31</v>
      </c>
      <c r="G40" s="14" t="s">
        <v>1051</v>
      </c>
      <c r="H40" s="14" t="s">
        <v>1069</v>
      </c>
      <c r="I40" s="14" t="s">
        <v>355</v>
      </c>
      <c r="J40" s="15">
        <v>43601</v>
      </c>
      <c r="K40" s="17">
        <v>28000000</v>
      </c>
      <c r="L40" s="14" t="s">
        <v>319</v>
      </c>
      <c r="M40" s="18" t="s">
        <v>356</v>
      </c>
      <c r="N40" s="14" t="s">
        <v>195</v>
      </c>
      <c r="O40" s="18">
        <v>43606</v>
      </c>
      <c r="P40" s="16">
        <v>43606</v>
      </c>
      <c r="Q40" s="16">
        <v>43820</v>
      </c>
      <c r="R40" s="16" t="s">
        <v>357</v>
      </c>
      <c r="S40" s="30" t="s">
        <v>358</v>
      </c>
      <c r="T40" s="16" t="s">
        <v>223</v>
      </c>
      <c r="U40" s="14" t="s">
        <v>223</v>
      </c>
      <c r="V40" s="14" t="s">
        <v>223</v>
      </c>
      <c r="W40" s="14" t="s">
        <v>223</v>
      </c>
      <c r="X40" s="14" t="s">
        <v>223</v>
      </c>
      <c r="Y40" s="14" t="s">
        <v>223</v>
      </c>
      <c r="Z40" s="14" t="s">
        <v>223</v>
      </c>
      <c r="AA40" s="14" t="s">
        <v>223</v>
      </c>
      <c r="AB40" s="23">
        <v>0</v>
      </c>
      <c r="AC40" s="23">
        <v>0</v>
      </c>
      <c r="AD40" s="23">
        <v>0</v>
      </c>
      <c r="AE40" s="23">
        <v>0</v>
      </c>
      <c r="AF40" s="23">
        <v>0</v>
      </c>
      <c r="AG40" s="23">
        <v>0</v>
      </c>
      <c r="AH40" s="23">
        <v>0</v>
      </c>
      <c r="AI40" s="23">
        <v>0</v>
      </c>
      <c r="AJ40" s="14" t="s">
        <v>223</v>
      </c>
      <c r="AK40" s="14" t="s">
        <v>223</v>
      </c>
      <c r="AL40" s="14" t="s">
        <v>223</v>
      </c>
      <c r="AM40" s="14" t="s">
        <v>223</v>
      </c>
      <c r="AN40" s="14" t="s">
        <v>223</v>
      </c>
      <c r="AO40" s="14" t="s">
        <v>223</v>
      </c>
      <c r="AP40" s="14" t="s">
        <v>223</v>
      </c>
      <c r="AQ40" s="14" t="s">
        <v>223</v>
      </c>
      <c r="AR40" s="17">
        <f t="shared" si="0"/>
        <v>28000000</v>
      </c>
      <c r="AS40" s="17">
        <v>24000000</v>
      </c>
      <c r="AT40" s="20">
        <f t="shared" si="1"/>
        <v>4000000</v>
      </c>
      <c r="AU40" s="14" t="s">
        <v>319</v>
      </c>
      <c r="AV40" s="18">
        <v>43820</v>
      </c>
      <c r="AW40" s="18">
        <v>43822</v>
      </c>
      <c r="AX40" s="18" t="s">
        <v>1088</v>
      </c>
      <c r="AY40" s="22" t="s">
        <v>1089</v>
      </c>
      <c r="AZ40" s="18">
        <v>43942</v>
      </c>
      <c r="BA40" s="14" t="s">
        <v>1090</v>
      </c>
      <c r="BB40" s="18">
        <v>44742</v>
      </c>
      <c r="BC40" s="71"/>
    </row>
    <row r="41" spans="2:56" ht="102" x14ac:dyDescent="0.2">
      <c r="B41" s="33">
        <v>2019</v>
      </c>
      <c r="C41" s="13" t="s">
        <v>117</v>
      </c>
      <c r="D41" s="28" t="s">
        <v>118</v>
      </c>
      <c r="E41" s="14" t="s">
        <v>119</v>
      </c>
      <c r="F41" s="14" t="s">
        <v>31</v>
      </c>
      <c r="G41" s="14" t="s">
        <v>1051</v>
      </c>
      <c r="H41" s="14" t="s">
        <v>1069</v>
      </c>
      <c r="I41" s="14" t="s">
        <v>359</v>
      </c>
      <c r="J41" s="15">
        <v>43606</v>
      </c>
      <c r="K41" s="17">
        <v>11602500</v>
      </c>
      <c r="L41" s="14" t="s">
        <v>202</v>
      </c>
      <c r="M41" s="18" t="s">
        <v>360</v>
      </c>
      <c r="N41" s="14" t="s">
        <v>195</v>
      </c>
      <c r="O41" s="18">
        <v>43608</v>
      </c>
      <c r="P41" s="16">
        <v>43608</v>
      </c>
      <c r="Q41" s="16">
        <v>43792</v>
      </c>
      <c r="R41" s="16" t="s">
        <v>361</v>
      </c>
      <c r="S41" s="30" t="s">
        <v>362</v>
      </c>
      <c r="T41" s="16">
        <v>43781</v>
      </c>
      <c r="U41" s="18">
        <v>43810</v>
      </c>
      <c r="V41" s="18">
        <v>43914</v>
      </c>
      <c r="W41" s="18">
        <v>43934</v>
      </c>
      <c r="X41" s="14" t="s">
        <v>363</v>
      </c>
      <c r="Y41" s="18">
        <v>43949</v>
      </c>
      <c r="Z41" s="18">
        <v>44039</v>
      </c>
      <c r="AA41" s="18">
        <v>44061</v>
      </c>
      <c r="AB41" s="23">
        <v>2082500</v>
      </c>
      <c r="AC41" s="23">
        <v>0</v>
      </c>
      <c r="AD41" s="23">
        <v>0</v>
      </c>
      <c r="AE41" s="23">
        <v>0</v>
      </c>
      <c r="AF41" s="23">
        <v>0</v>
      </c>
      <c r="AG41" s="23">
        <v>0</v>
      </c>
      <c r="AH41" s="23">
        <v>0</v>
      </c>
      <c r="AI41" s="23">
        <v>0</v>
      </c>
      <c r="AJ41" s="14" t="s">
        <v>210</v>
      </c>
      <c r="AK41" s="14" t="s">
        <v>212</v>
      </c>
      <c r="AL41" s="14" t="s">
        <v>366</v>
      </c>
      <c r="AM41" s="14" t="s">
        <v>223</v>
      </c>
      <c r="AN41" s="14" t="s">
        <v>223</v>
      </c>
      <c r="AO41" s="14" t="s">
        <v>223</v>
      </c>
      <c r="AP41" s="14" t="s">
        <v>223</v>
      </c>
      <c r="AQ41" s="14" t="s">
        <v>223</v>
      </c>
      <c r="AR41" s="17">
        <f t="shared" si="0"/>
        <v>13685000</v>
      </c>
      <c r="AS41" s="17">
        <v>11602500</v>
      </c>
      <c r="AT41" s="20">
        <f t="shared" si="1"/>
        <v>2082500</v>
      </c>
      <c r="AU41" s="14" t="s">
        <v>367</v>
      </c>
      <c r="AV41" s="18">
        <v>44103</v>
      </c>
      <c r="AW41" s="18">
        <v>44103</v>
      </c>
      <c r="AX41" s="18">
        <v>44140</v>
      </c>
      <c r="AY41" s="22">
        <v>4</v>
      </c>
      <c r="AZ41" s="18">
        <v>44225</v>
      </c>
      <c r="BA41" s="22" t="s">
        <v>320</v>
      </c>
      <c r="BB41" s="18">
        <v>44881</v>
      </c>
      <c r="BC41" s="71"/>
      <c r="BD41" s="78" t="s">
        <v>1120</v>
      </c>
    </row>
    <row r="42" spans="2:56" ht="76.5" x14ac:dyDescent="0.2">
      <c r="B42" s="33">
        <v>2019</v>
      </c>
      <c r="C42" s="13" t="s">
        <v>120</v>
      </c>
      <c r="D42" s="28" t="s">
        <v>121</v>
      </c>
      <c r="E42" s="14" t="s">
        <v>122</v>
      </c>
      <c r="F42" s="14" t="s">
        <v>31</v>
      </c>
      <c r="G42" s="14" t="s">
        <v>1051</v>
      </c>
      <c r="H42" s="14" t="s">
        <v>1069</v>
      </c>
      <c r="I42" s="14" t="s">
        <v>368</v>
      </c>
      <c r="J42" s="15">
        <v>43607</v>
      </c>
      <c r="K42" s="17">
        <v>14700000</v>
      </c>
      <c r="L42" s="14" t="s">
        <v>319</v>
      </c>
      <c r="M42" s="18" t="s">
        <v>369</v>
      </c>
      <c r="N42" s="14" t="s">
        <v>197</v>
      </c>
      <c r="O42" s="18">
        <v>43612</v>
      </c>
      <c r="P42" s="16">
        <v>43612</v>
      </c>
      <c r="Q42" s="16">
        <v>43826</v>
      </c>
      <c r="R42" s="16" t="s">
        <v>370</v>
      </c>
      <c r="S42" s="30" t="s">
        <v>371</v>
      </c>
      <c r="T42" s="16">
        <v>43917</v>
      </c>
      <c r="U42" s="18">
        <v>43934</v>
      </c>
      <c r="V42" s="18">
        <v>43935</v>
      </c>
      <c r="W42" s="18">
        <v>43948</v>
      </c>
      <c r="X42" s="14" t="s">
        <v>223</v>
      </c>
      <c r="Y42" s="14" t="s">
        <v>223</v>
      </c>
      <c r="Z42" s="14" t="s">
        <v>223</v>
      </c>
      <c r="AA42" s="14" t="s">
        <v>223</v>
      </c>
      <c r="AB42" s="23">
        <v>10500000</v>
      </c>
      <c r="AC42" s="23">
        <v>8400000</v>
      </c>
      <c r="AD42" s="23">
        <v>0</v>
      </c>
      <c r="AE42" s="23">
        <v>0</v>
      </c>
      <c r="AF42" s="23">
        <v>0</v>
      </c>
      <c r="AG42" s="23">
        <v>0</v>
      </c>
      <c r="AH42" s="23">
        <v>0</v>
      </c>
      <c r="AI42" s="23">
        <v>0</v>
      </c>
      <c r="AJ42" s="14" t="s">
        <v>206</v>
      </c>
      <c r="AK42" s="14" t="s">
        <v>212</v>
      </c>
      <c r="AL42" s="14" t="s">
        <v>223</v>
      </c>
      <c r="AM42" s="14" t="s">
        <v>223</v>
      </c>
      <c r="AN42" s="14" t="s">
        <v>223</v>
      </c>
      <c r="AO42" s="14" t="s">
        <v>223</v>
      </c>
      <c r="AP42" s="14" t="s">
        <v>223</v>
      </c>
      <c r="AQ42" s="14" t="s">
        <v>223</v>
      </c>
      <c r="AR42" s="17">
        <f t="shared" si="0"/>
        <v>33600000</v>
      </c>
      <c r="AS42" s="17">
        <v>33600000</v>
      </c>
      <c r="AT42" s="20">
        <f t="shared" si="1"/>
        <v>0</v>
      </c>
      <c r="AU42" s="14" t="s">
        <v>421</v>
      </c>
      <c r="AV42" s="18">
        <v>44132</v>
      </c>
      <c r="AW42" s="18">
        <v>44132</v>
      </c>
      <c r="AX42" s="18">
        <v>44132</v>
      </c>
      <c r="AY42" s="22">
        <v>4</v>
      </c>
      <c r="AZ42" s="18">
        <v>44255</v>
      </c>
      <c r="BA42" s="22" t="s">
        <v>320</v>
      </c>
      <c r="BB42" s="18">
        <v>44719</v>
      </c>
      <c r="BC42" s="71"/>
      <c r="BD42" s="78" t="s">
        <v>1120</v>
      </c>
    </row>
    <row r="43" spans="2:56" ht="63.75" hidden="1" x14ac:dyDescent="0.2">
      <c r="B43" s="33">
        <v>2019</v>
      </c>
      <c r="C43" s="13" t="s">
        <v>123</v>
      </c>
      <c r="D43" s="28" t="s">
        <v>124</v>
      </c>
      <c r="E43" s="14" t="s">
        <v>125</v>
      </c>
      <c r="F43" s="14" t="s">
        <v>219</v>
      </c>
      <c r="G43" s="14" t="s">
        <v>818</v>
      </c>
      <c r="H43" s="14" t="s">
        <v>373</v>
      </c>
      <c r="I43" s="14" t="s">
        <v>374</v>
      </c>
      <c r="J43" s="15">
        <v>43607</v>
      </c>
      <c r="K43" s="17">
        <v>3700000</v>
      </c>
      <c r="L43" s="14" t="s">
        <v>1059</v>
      </c>
      <c r="M43" s="15">
        <v>43607</v>
      </c>
      <c r="N43" s="14" t="s">
        <v>192</v>
      </c>
      <c r="O43" s="14" t="s">
        <v>223</v>
      </c>
      <c r="P43" s="16">
        <v>43614</v>
      </c>
      <c r="Q43" s="16">
        <v>43616</v>
      </c>
      <c r="R43" s="16" t="s">
        <v>223</v>
      </c>
      <c r="S43" s="16" t="s">
        <v>223</v>
      </c>
      <c r="T43" s="16" t="s">
        <v>223</v>
      </c>
      <c r="U43" s="14" t="s">
        <v>223</v>
      </c>
      <c r="V43" s="14" t="s">
        <v>223</v>
      </c>
      <c r="W43" s="14" t="s">
        <v>223</v>
      </c>
      <c r="X43" s="14" t="s">
        <v>223</v>
      </c>
      <c r="Y43" s="14" t="s">
        <v>223</v>
      </c>
      <c r="Z43" s="14" t="s">
        <v>223</v>
      </c>
      <c r="AA43" s="14" t="s">
        <v>223</v>
      </c>
      <c r="AB43" s="23">
        <v>0</v>
      </c>
      <c r="AC43" s="23">
        <v>0</v>
      </c>
      <c r="AD43" s="23">
        <v>0</v>
      </c>
      <c r="AE43" s="23">
        <v>0</v>
      </c>
      <c r="AF43" s="23">
        <v>0</v>
      </c>
      <c r="AG43" s="23">
        <v>0</v>
      </c>
      <c r="AH43" s="23">
        <v>0</v>
      </c>
      <c r="AI43" s="23">
        <v>0</v>
      </c>
      <c r="AJ43" s="14" t="s">
        <v>223</v>
      </c>
      <c r="AK43" s="14" t="s">
        <v>223</v>
      </c>
      <c r="AL43" s="14" t="s">
        <v>223</v>
      </c>
      <c r="AM43" s="14" t="s">
        <v>223</v>
      </c>
      <c r="AN43" s="14" t="s">
        <v>223</v>
      </c>
      <c r="AO43" s="14" t="s">
        <v>223</v>
      </c>
      <c r="AP43" s="14" t="s">
        <v>223</v>
      </c>
      <c r="AQ43" s="14" t="s">
        <v>223</v>
      </c>
      <c r="AR43" s="17">
        <f t="shared" si="0"/>
        <v>3700000</v>
      </c>
      <c r="AS43" s="17">
        <v>3700000</v>
      </c>
      <c r="AT43" s="20">
        <f t="shared" si="1"/>
        <v>0</v>
      </c>
      <c r="AU43" s="14" t="str">
        <f>+L43</f>
        <v>3 DÌAS HÀBILES</v>
      </c>
      <c r="AV43" s="18">
        <v>43616</v>
      </c>
      <c r="AW43" s="18" t="s">
        <v>223</v>
      </c>
      <c r="AX43" s="18">
        <v>43589</v>
      </c>
      <c r="AY43" s="22">
        <v>4</v>
      </c>
      <c r="AZ43" s="18" t="s">
        <v>223</v>
      </c>
      <c r="BA43" s="22" t="s">
        <v>320</v>
      </c>
      <c r="BB43" s="24" t="s">
        <v>223</v>
      </c>
      <c r="BC43" s="71"/>
    </row>
    <row r="44" spans="2:56" ht="102" hidden="1" x14ac:dyDescent="0.2">
      <c r="B44" s="33">
        <v>2019</v>
      </c>
      <c r="C44" s="13" t="s">
        <v>126</v>
      </c>
      <c r="D44" s="28" t="s">
        <v>127</v>
      </c>
      <c r="E44" s="14" t="s">
        <v>246</v>
      </c>
      <c r="F44" s="14" t="s">
        <v>31</v>
      </c>
      <c r="G44" s="14" t="s">
        <v>1051</v>
      </c>
      <c r="H44" s="75"/>
      <c r="I44" s="14" t="s">
        <v>375</v>
      </c>
      <c r="J44" s="15">
        <v>43609</v>
      </c>
      <c r="K44" s="17">
        <v>20825000</v>
      </c>
      <c r="L44" s="14" t="s">
        <v>319</v>
      </c>
      <c r="M44" s="18" t="s">
        <v>376</v>
      </c>
      <c r="N44" s="14" t="s">
        <v>193</v>
      </c>
      <c r="O44" s="16">
        <v>43613</v>
      </c>
      <c r="P44" s="16">
        <v>43613</v>
      </c>
      <c r="Q44" s="16">
        <v>43827</v>
      </c>
      <c r="R44" s="16" t="s">
        <v>377</v>
      </c>
      <c r="S44" s="30" t="s">
        <v>1085</v>
      </c>
      <c r="T44" s="16" t="s">
        <v>223</v>
      </c>
      <c r="U44" s="14" t="s">
        <v>223</v>
      </c>
      <c r="V44" s="14" t="s">
        <v>223</v>
      </c>
      <c r="W44" s="14" t="s">
        <v>223</v>
      </c>
      <c r="X44" s="14" t="s">
        <v>223</v>
      </c>
      <c r="Y44" s="14" t="s">
        <v>223</v>
      </c>
      <c r="Z44" s="14" t="s">
        <v>223</v>
      </c>
      <c r="AA44" s="14" t="s">
        <v>223</v>
      </c>
      <c r="AB44" s="23">
        <v>0</v>
      </c>
      <c r="AC44" s="23">
        <v>0</v>
      </c>
      <c r="AD44" s="23">
        <v>0</v>
      </c>
      <c r="AE44" s="23">
        <v>0</v>
      </c>
      <c r="AF44" s="23">
        <v>0</v>
      </c>
      <c r="AG44" s="23">
        <v>0</v>
      </c>
      <c r="AH44" s="23">
        <v>0</v>
      </c>
      <c r="AI44" s="23">
        <v>0</v>
      </c>
      <c r="AJ44" s="14" t="s">
        <v>202</v>
      </c>
      <c r="AK44" s="14" t="s">
        <v>206</v>
      </c>
      <c r="AL44" s="14" t="s">
        <v>202</v>
      </c>
      <c r="AM44" s="14" t="s">
        <v>202</v>
      </c>
      <c r="AN44" s="14" t="s">
        <v>202</v>
      </c>
      <c r="AO44" s="14" t="s">
        <v>202</v>
      </c>
      <c r="AP44" s="14" t="s">
        <v>223</v>
      </c>
      <c r="AQ44" s="14" t="s">
        <v>223</v>
      </c>
      <c r="AR44" s="17">
        <f t="shared" ref="AR44:AR75" si="2">K44+AB44+AC44+AD44</f>
        <v>20825000</v>
      </c>
      <c r="AS44" s="23" t="s">
        <v>821</v>
      </c>
      <c r="AT44" s="35" t="s">
        <v>821</v>
      </c>
      <c r="AU44" s="14" t="s">
        <v>1086</v>
      </c>
      <c r="AV44" s="18">
        <v>44893</v>
      </c>
      <c r="AW44" s="18" t="s">
        <v>306</v>
      </c>
      <c r="AX44" s="18" t="s">
        <v>306</v>
      </c>
      <c r="AY44" s="22" t="s">
        <v>306</v>
      </c>
      <c r="AZ44" s="18">
        <v>45074</v>
      </c>
      <c r="BA44" s="82" t="s">
        <v>821</v>
      </c>
      <c r="BB44" s="24" t="s">
        <v>306</v>
      </c>
      <c r="BC44" s="71"/>
      <c r="BD44" s="78" t="s">
        <v>1120</v>
      </c>
    </row>
    <row r="45" spans="2:56" ht="51" hidden="1" x14ac:dyDescent="0.2">
      <c r="B45" s="33">
        <v>2019</v>
      </c>
      <c r="C45" s="13" t="s">
        <v>128</v>
      </c>
      <c r="D45" s="28" t="s">
        <v>77</v>
      </c>
      <c r="E45" s="14" t="s">
        <v>279</v>
      </c>
      <c r="F45" s="14" t="s">
        <v>219</v>
      </c>
      <c r="G45" s="14" t="s">
        <v>189</v>
      </c>
      <c r="H45" s="14" t="s">
        <v>378</v>
      </c>
      <c r="I45" s="14" t="s">
        <v>379</v>
      </c>
      <c r="J45" s="15">
        <v>43620</v>
      </c>
      <c r="K45" s="17">
        <v>4000000</v>
      </c>
      <c r="L45" s="14" t="s">
        <v>222</v>
      </c>
      <c r="M45" s="15">
        <v>43620</v>
      </c>
      <c r="N45" s="14" t="s">
        <v>192</v>
      </c>
      <c r="O45" s="14" t="s">
        <v>223</v>
      </c>
      <c r="P45" s="16">
        <v>43621</v>
      </c>
      <c r="Q45" s="16">
        <v>43987</v>
      </c>
      <c r="R45" s="16" t="s">
        <v>223</v>
      </c>
      <c r="S45" s="16" t="s">
        <v>223</v>
      </c>
      <c r="T45" s="16" t="s">
        <v>223</v>
      </c>
      <c r="U45" s="14" t="s">
        <v>223</v>
      </c>
      <c r="V45" s="14" t="s">
        <v>223</v>
      </c>
      <c r="W45" s="14" t="s">
        <v>223</v>
      </c>
      <c r="X45" s="14" t="s">
        <v>223</v>
      </c>
      <c r="Y45" s="14" t="s">
        <v>223</v>
      </c>
      <c r="Z45" s="14" t="s">
        <v>223</v>
      </c>
      <c r="AA45" s="14" t="s">
        <v>223</v>
      </c>
      <c r="AB45" s="23">
        <v>1000000</v>
      </c>
      <c r="AC45" s="23">
        <v>500000</v>
      </c>
      <c r="AD45" s="23">
        <v>0</v>
      </c>
      <c r="AE45" s="23">
        <v>0</v>
      </c>
      <c r="AF45" s="23">
        <v>0</v>
      </c>
      <c r="AG45" s="23">
        <v>0</v>
      </c>
      <c r="AH45" s="23">
        <v>0</v>
      </c>
      <c r="AI45" s="23">
        <v>0</v>
      </c>
      <c r="AJ45" s="14" t="s">
        <v>202</v>
      </c>
      <c r="AK45" s="14" t="s">
        <v>210</v>
      </c>
      <c r="AL45" s="14" t="s">
        <v>223</v>
      </c>
      <c r="AM45" s="14" t="s">
        <v>223</v>
      </c>
      <c r="AN45" s="14" t="s">
        <v>223</v>
      </c>
      <c r="AO45" s="14" t="s">
        <v>223</v>
      </c>
      <c r="AP45" s="14" t="s">
        <v>223</v>
      </c>
      <c r="AQ45" s="14" t="s">
        <v>223</v>
      </c>
      <c r="AR45" s="17">
        <f t="shared" si="2"/>
        <v>5500000</v>
      </c>
      <c r="AS45" s="17">
        <v>4225149</v>
      </c>
      <c r="AT45" s="20">
        <f t="shared" ref="AT45:AT76" si="3">AR45-AS45</f>
        <v>1274851</v>
      </c>
      <c r="AU45" s="14" t="s">
        <v>380</v>
      </c>
      <c r="AV45" s="18">
        <v>44232</v>
      </c>
      <c r="AW45" s="18" t="s">
        <v>223</v>
      </c>
      <c r="AX45" s="18">
        <v>44232</v>
      </c>
      <c r="AY45" s="22">
        <v>3.67</v>
      </c>
      <c r="AZ45" s="18" t="s">
        <v>223</v>
      </c>
      <c r="BA45" s="22" t="s">
        <v>320</v>
      </c>
      <c r="BB45" s="24" t="s">
        <v>223</v>
      </c>
      <c r="BC45" s="71"/>
    </row>
    <row r="46" spans="2:56" ht="63.75" hidden="1" x14ac:dyDescent="0.2">
      <c r="B46" s="33">
        <v>2019</v>
      </c>
      <c r="C46" s="13" t="s">
        <v>129</v>
      </c>
      <c r="D46" s="28" t="s">
        <v>130</v>
      </c>
      <c r="E46" s="14" t="s">
        <v>381</v>
      </c>
      <c r="F46" s="14" t="s">
        <v>219</v>
      </c>
      <c r="G46" s="14" t="s">
        <v>818</v>
      </c>
      <c r="H46" s="14" t="s">
        <v>382</v>
      </c>
      <c r="I46" s="14" t="s">
        <v>383</v>
      </c>
      <c r="J46" s="15">
        <v>43620</v>
      </c>
      <c r="K46" s="17">
        <v>3316900</v>
      </c>
      <c r="L46" s="14" t="s">
        <v>210</v>
      </c>
      <c r="M46" s="15">
        <v>43620</v>
      </c>
      <c r="N46" s="14" t="s">
        <v>198</v>
      </c>
      <c r="O46" s="14" t="s">
        <v>223</v>
      </c>
      <c r="P46" s="16">
        <v>43648</v>
      </c>
      <c r="Q46" s="16">
        <v>43710</v>
      </c>
      <c r="R46" s="16" t="s">
        <v>223</v>
      </c>
      <c r="S46" s="16" t="s">
        <v>223</v>
      </c>
      <c r="T46" s="16" t="s">
        <v>223</v>
      </c>
      <c r="U46" s="14" t="s">
        <v>223</v>
      </c>
      <c r="V46" s="14" t="s">
        <v>223</v>
      </c>
      <c r="W46" s="14" t="s">
        <v>223</v>
      </c>
      <c r="X46" s="14" t="s">
        <v>223</v>
      </c>
      <c r="Y46" s="14" t="s">
        <v>223</v>
      </c>
      <c r="Z46" s="14" t="s">
        <v>223</v>
      </c>
      <c r="AA46" s="14" t="s">
        <v>223</v>
      </c>
      <c r="AB46" s="23">
        <v>0</v>
      </c>
      <c r="AC46" s="23">
        <v>0</v>
      </c>
      <c r="AD46" s="23">
        <v>0</v>
      </c>
      <c r="AE46" s="23">
        <v>0</v>
      </c>
      <c r="AF46" s="23">
        <v>0</v>
      </c>
      <c r="AG46" s="23">
        <v>0</v>
      </c>
      <c r="AH46" s="23">
        <v>0</v>
      </c>
      <c r="AI46" s="23">
        <v>0</v>
      </c>
      <c r="AJ46" s="14" t="s">
        <v>213</v>
      </c>
      <c r="AK46" s="14" t="s">
        <v>223</v>
      </c>
      <c r="AL46" s="14" t="s">
        <v>223</v>
      </c>
      <c r="AM46" s="14" t="s">
        <v>223</v>
      </c>
      <c r="AN46" s="14" t="s">
        <v>223</v>
      </c>
      <c r="AO46" s="14" t="s">
        <v>223</v>
      </c>
      <c r="AP46" s="14" t="s">
        <v>223</v>
      </c>
      <c r="AQ46" s="14" t="s">
        <v>223</v>
      </c>
      <c r="AR46" s="17">
        <f t="shared" si="2"/>
        <v>3316900</v>
      </c>
      <c r="AS46" s="17">
        <v>2237500</v>
      </c>
      <c r="AT46" s="20">
        <f t="shared" si="3"/>
        <v>1079400</v>
      </c>
      <c r="AU46" s="14" t="s">
        <v>209</v>
      </c>
      <c r="AV46" s="18">
        <v>43725</v>
      </c>
      <c r="AW46" s="18" t="s">
        <v>223</v>
      </c>
      <c r="AX46" s="18">
        <v>43761</v>
      </c>
      <c r="AY46" s="22">
        <v>4</v>
      </c>
      <c r="AZ46" s="18" t="s">
        <v>223</v>
      </c>
      <c r="BA46" s="22" t="s">
        <v>320</v>
      </c>
      <c r="BB46" s="24" t="s">
        <v>223</v>
      </c>
      <c r="BC46" s="71"/>
    </row>
    <row r="47" spans="2:56" ht="51" x14ac:dyDescent="0.2">
      <c r="B47" s="33">
        <v>2019</v>
      </c>
      <c r="C47" s="13" t="s">
        <v>131</v>
      </c>
      <c r="D47" s="28" t="s">
        <v>132</v>
      </c>
      <c r="E47" s="14" t="s">
        <v>133</v>
      </c>
      <c r="F47" s="14" t="s">
        <v>31</v>
      </c>
      <c r="G47" s="14" t="s">
        <v>1051</v>
      </c>
      <c r="H47" s="14" t="s">
        <v>1069</v>
      </c>
      <c r="I47" s="14" t="s">
        <v>384</v>
      </c>
      <c r="J47" s="15">
        <v>43627</v>
      </c>
      <c r="K47" s="17">
        <v>7514705</v>
      </c>
      <c r="L47" s="14" t="s">
        <v>202</v>
      </c>
      <c r="M47" s="18" t="s">
        <v>385</v>
      </c>
      <c r="N47" s="14" t="s">
        <v>195</v>
      </c>
      <c r="O47" s="18">
        <v>43629</v>
      </c>
      <c r="P47" s="37">
        <v>43629</v>
      </c>
      <c r="Q47" s="37">
        <v>43812</v>
      </c>
      <c r="R47" s="37" t="s">
        <v>386</v>
      </c>
      <c r="S47" s="30" t="s">
        <v>387</v>
      </c>
      <c r="T47" s="37">
        <v>43914</v>
      </c>
      <c r="U47" s="18">
        <v>43934</v>
      </c>
      <c r="V47" s="18">
        <v>43935</v>
      </c>
      <c r="W47" s="18">
        <v>43949</v>
      </c>
      <c r="X47" s="18">
        <v>44027</v>
      </c>
      <c r="Y47" s="18">
        <v>44046</v>
      </c>
      <c r="Z47" s="18" t="s">
        <v>223</v>
      </c>
      <c r="AA47" s="18" t="s">
        <v>223</v>
      </c>
      <c r="AB47" s="23">
        <v>0</v>
      </c>
      <c r="AC47" s="23">
        <v>0</v>
      </c>
      <c r="AD47" s="23">
        <v>0</v>
      </c>
      <c r="AE47" s="23">
        <v>0</v>
      </c>
      <c r="AF47" s="23">
        <v>0</v>
      </c>
      <c r="AG47" s="23">
        <v>0</v>
      </c>
      <c r="AH47" s="23">
        <v>0</v>
      </c>
      <c r="AI47" s="23">
        <v>0</v>
      </c>
      <c r="AJ47" s="14" t="s">
        <v>210</v>
      </c>
      <c r="AK47" s="14" t="s">
        <v>212</v>
      </c>
      <c r="AL47" s="14" t="s">
        <v>388</v>
      </c>
      <c r="AM47" s="14" t="s">
        <v>223</v>
      </c>
      <c r="AN47" s="14" t="s">
        <v>223</v>
      </c>
      <c r="AO47" s="14" t="s">
        <v>223</v>
      </c>
      <c r="AP47" s="14" t="s">
        <v>223</v>
      </c>
      <c r="AQ47" s="14" t="s">
        <v>223</v>
      </c>
      <c r="AR47" s="17">
        <f t="shared" si="2"/>
        <v>7514705</v>
      </c>
      <c r="AS47" s="17">
        <v>4000000</v>
      </c>
      <c r="AT47" s="20">
        <f t="shared" si="3"/>
        <v>3514705</v>
      </c>
      <c r="AU47" s="14" t="s">
        <v>389</v>
      </c>
      <c r="AV47" s="18">
        <v>44103</v>
      </c>
      <c r="AW47" s="18">
        <v>44103</v>
      </c>
      <c r="AX47" s="18">
        <v>44134</v>
      </c>
      <c r="AY47" s="22">
        <v>4</v>
      </c>
      <c r="AZ47" s="18">
        <v>44225</v>
      </c>
      <c r="BA47" s="22" t="s">
        <v>320</v>
      </c>
      <c r="BB47" s="18">
        <v>44881</v>
      </c>
      <c r="BC47" s="71"/>
      <c r="BD47" s="78" t="s">
        <v>1120</v>
      </c>
    </row>
    <row r="48" spans="2:56" ht="51" hidden="1" x14ac:dyDescent="0.2">
      <c r="B48" s="33">
        <v>2019</v>
      </c>
      <c r="C48" s="13" t="s">
        <v>134</v>
      </c>
      <c r="D48" s="28" t="s">
        <v>135</v>
      </c>
      <c r="E48" s="14" t="s">
        <v>477</v>
      </c>
      <c r="F48" s="14" t="s">
        <v>219</v>
      </c>
      <c r="G48" s="14" t="s">
        <v>818</v>
      </c>
      <c r="H48" s="14" t="s">
        <v>233</v>
      </c>
      <c r="I48" s="14" t="s">
        <v>390</v>
      </c>
      <c r="J48" s="15">
        <v>43627</v>
      </c>
      <c r="K48" s="17">
        <v>2356200</v>
      </c>
      <c r="L48" s="14" t="s">
        <v>204</v>
      </c>
      <c r="M48" s="15">
        <v>43627</v>
      </c>
      <c r="N48" s="14" t="s">
        <v>192</v>
      </c>
      <c r="O48" s="14" t="s">
        <v>223</v>
      </c>
      <c r="P48" s="16">
        <v>43644</v>
      </c>
      <c r="Q48" s="16">
        <v>43674</v>
      </c>
      <c r="R48" s="16" t="s">
        <v>223</v>
      </c>
      <c r="S48" s="16" t="s">
        <v>223</v>
      </c>
      <c r="T48" s="16" t="s">
        <v>223</v>
      </c>
      <c r="U48" s="14" t="s">
        <v>223</v>
      </c>
      <c r="V48" s="14" t="s">
        <v>223</v>
      </c>
      <c r="W48" s="14" t="s">
        <v>223</v>
      </c>
      <c r="X48" s="14" t="s">
        <v>223</v>
      </c>
      <c r="Y48" s="14" t="s">
        <v>223</v>
      </c>
      <c r="Z48" s="14" t="s">
        <v>223</v>
      </c>
      <c r="AA48" s="14" t="s">
        <v>223</v>
      </c>
      <c r="AB48" s="23">
        <v>0</v>
      </c>
      <c r="AC48" s="23">
        <v>0</v>
      </c>
      <c r="AD48" s="23">
        <v>0</v>
      </c>
      <c r="AE48" s="23">
        <v>0</v>
      </c>
      <c r="AF48" s="23">
        <v>0</v>
      </c>
      <c r="AG48" s="23">
        <v>0</v>
      </c>
      <c r="AH48" s="23">
        <v>0</v>
      </c>
      <c r="AI48" s="23">
        <v>0</v>
      </c>
      <c r="AJ48" s="14" t="s">
        <v>223</v>
      </c>
      <c r="AK48" s="14" t="s">
        <v>223</v>
      </c>
      <c r="AL48" s="14" t="s">
        <v>223</v>
      </c>
      <c r="AM48" s="14" t="s">
        <v>223</v>
      </c>
      <c r="AN48" s="14" t="s">
        <v>223</v>
      </c>
      <c r="AO48" s="14" t="s">
        <v>223</v>
      </c>
      <c r="AP48" s="14" t="s">
        <v>223</v>
      </c>
      <c r="AQ48" s="14" t="s">
        <v>223</v>
      </c>
      <c r="AR48" s="17">
        <f t="shared" si="2"/>
        <v>2356200</v>
      </c>
      <c r="AS48" s="17">
        <v>2356200</v>
      </c>
      <c r="AT48" s="20">
        <f t="shared" si="3"/>
        <v>0</v>
      </c>
      <c r="AU48" s="14" t="str">
        <f>+L48</f>
        <v>1 MES</v>
      </c>
      <c r="AV48" s="18">
        <v>43674</v>
      </c>
      <c r="AW48" s="18" t="s">
        <v>223</v>
      </c>
      <c r="AX48" s="18">
        <v>43674</v>
      </c>
      <c r="AY48" s="22">
        <v>4</v>
      </c>
      <c r="AZ48" s="18" t="s">
        <v>223</v>
      </c>
      <c r="BA48" s="22" t="s">
        <v>320</v>
      </c>
      <c r="BB48" s="24" t="s">
        <v>223</v>
      </c>
      <c r="BC48" s="71"/>
    </row>
    <row r="49" spans="2:56" ht="63.75" x14ac:dyDescent="0.2">
      <c r="B49" s="33">
        <v>2019</v>
      </c>
      <c r="C49" s="13" t="s">
        <v>136</v>
      </c>
      <c r="D49" s="28" t="s">
        <v>137</v>
      </c>
      <c r="E49" s="14" t="s">
        <v>138</v>
      </c>
      <c r="F49" s="14" t="s">
        <v>31</v>
      </c>
      <c r="G49" s="14" t="s">
        <v>1051</v>
      </c>
      <c r="H49" s="14" t="s">
        <v>1069</v>
      </c>
      <c r="I49" s="14" t="s">
        <v>391</v>
      </c>
      <c r="J49" s="15">
        <v>43628</v>
      </c>
      <c r="K49" s="17">
        <v>14875000</v>
      </c>
      <c r="L49" s="14" t="s">
        <v>202</v>
      </c>
      <c r="M49" s="18" t="s">
        <v>392</v>
      </c>
      <c r="N49" s="14" t="s">
        <v>195</v>
      </c>
      <c r="O49" s="18">
        <v>43629</v>
      </c>
      <c r="P49" s="16">
        <v>43629</v>
      </c>
      <c r="Q49" s="16">
        <v>43812</v>
      </c>
      <c r="R49" s="16" t="s">
        <v>393</v>
      </c>
      <c r="S49" s="30" t="s">
        <v>394</v>
      </c>
      <c r="T49" s="16">
        <v>43914</v>
      </c>
      <c r="U49" s="18">
        <v>43934</v>
      </c>
      <c r="V49" s="18">
        <v>43935</v>
      </c>
      <c r="W49" s="18">
        <v>43948</v>
      </c>
      <c r="X49" s="18">
        <v>44027</v>
      </c>
      <c r="Y49" s="18">
        <v>44046</v>
      </c>
      <c r="Z49" s="14" t="s">
        <v>223</v>
      </c>
      <c r="AA49" s="14" t="s">
        <v>223</v>
      </c>
      <c r="AB49" s="23">
        <v>4760000</v>
      </c>
      <c r="AC49" s="23">
        <v>3570000</v>
      </c>
      <c r="AD49" s="23">
        <v>2975000</v>
      </c>
      <c r="AE49" s="23">
        <v>0</v>
      </c>
      <c r="AF49" s="23">
        <v>0</v>
      </c>
      <c r="AG49" s="23">
        <v>0</v>
      </c>
      <c r="AH49" s="23">
        <v>0</v>
      </c>
      <c r="AI49" s="23">
        <v>0</v>
      </c>
      <c r="AJ49" s="14" t="s">
        <v>210</v>
      </c>
      <c r="AK49" s="14" t="s">
        <v>212</v>
      </c>
      <c r="AL49" s="14" t="s">
        <v>388</v>
      </c>
      <c r="AM49" s="14" t="s">
        <v>223</v>
      </c>
      <c r="AN49" s="14" t="s">
        <v>223</v>
      </c>
      <c r="AO49" s="14" t="s">
        <v>223</v>
      </c>
      <c r="AP49" s="14" t="s">
        <v>223</v>
      </c>
      <c r="AQ49" s="14" t="s">
        <v>223</v>
      </c>
      <c r="AR49" s="17">
        <f t="shared" si="2"/>
        <v>26180000</v>
      </c>
      <c r="AS49" s="17">
        <v>22015000</v>
      </c>
      <c r="AT49" s="20">
        <f t="shared" si="3"/>
        <v>4165000</v>
      </c>
      <c r="AU49" s="14" t="s">
        <v>389</v>
      </c>
      <c r="AV49" s="18">
        <v>44103</v>
      </c>
      <c r="AW49" s="18">
        <v>44103</v>
      </c>
      <c r="AX49" s="18">
        <v>44204</v>
      </c>
      <c r="AY49" s="22">
        <v>3.33</v>
      </c>
      <c r="AZ49" s="18">
        <v>44240</v>
      </c>
      <c r="BA49" s="22" t="s">
        <v>320</v>
      </c>
      <c r="BB49" s="18">
        <v>44874</v>
      </c>
      <c r="BC49" s="71"/>
      <c r="BD49" s="78" t="s">
        <v>1120</v>
      </c>
    </row>
    <row r="50" spans="2:56" ht="51" hidden="1" x14ac:dyDescent="0.2">
      <c r="B50" s="33">
        <v>2019</v>
      </c>
      <c r="C50" s="13" t="s">
        <v>139</v>
      </c>
      <c r="D50" s="28" t="s">
        <v>140</v>
      </c>
      <c r="E50" s="14" t="s">
        <v>141</v>
      </c>
      <c r="F50" s="14" t="s">
        <v>31</v>
      </c>
      <c r="G50" s="14" t="s">
        <v>1051</v>
      </c>
      <c r="H50" s="14" t="s">
        <v>596</v>
      </c>
      <c r="I50" s="14" t="s">
        <v>395</v>
      </c>
      <c r="J50" s="15">
        <v>43633</v>
      </c>
      <c r="K50" s="17">
        <v>17500000</v>
      </c>
      <c r="L50" s="14" t="s">
        <v>206</v>
      </c>
      <c r="M50" s="18" t="s">
        <v>396</v>
      </c>
      <c r="N50" s="14" t="s">
        <v>199</v>
      </c>
      <c r="O50" s="18">
        <v>43635</v>
      </c>
      <c r="P50" s="16">
        <v>43635</v>
      </c>
      <c r="Q50" s="16">
        <v>43788</v>
      </c>
      <c r="R50" s="16" t="s">
        <v>397</v>
      </c>
      <c r="S50" s="30" t="s">
        <v>398</v>
      </c>
      <c r="T50" s="16" t="s">
        <v>223</v>
      </c>
      <c r="U50" s="14" t="s">
        <v>223</v>
      </c>
      <c r="V50" s="14" t="s">
        <v>223</v>
      </c>
      <c r="W50" s="14" t="s">
        <v>223</v>
      </c>
      <c r="X50" s="14" t="s">
        <v>223</v>
      </c>
      <c r="Y50" s="14" t="s">
        <v>223</v>
      </c>
      <c r="Z50" s="14" t="s">
        <v>223</v>
      </c>
      <c r="AA50" s="14" t="s">
        <v>223</v>
      </c>
      <c r="AB50" s="23">
        <v>7000000</v>
      </c>
      <c r="AC50" s="23">
        <v>0</v>
      </c>
      <c r="AD50" s="23">
        <v>0</v>
      </c>
      <c r="AE50" s="23">
        <v>0</v>
      </c>
      <c r="AF50" s="23">
        <v>0</v>
      </c>
      <c r="AG50" s="23">
        <v>0</v>
      </c>
      <c r="AH50" s="23">
        <v>0</v>
      </c>
      <c r="AI50" s="23">
        <v>0</v>
      </c>
      <c r="AJ50" s="14" t="s">
        <v>210</v>
      </c>
      <c r="AK50" s="14" t="s">
        <v>223</v>
      </c>
      <c r="AL50" s="14" t="s">
        <v>223</v>
      </c>
      <c r="AM50" s="14" t="s">
        <v>223</v>
      </c>
      <c r="AN50" s="14" t="s">
        <v>223</v>
      </c>
      <c r="AO50" s="14" t="s">
        <v>223</v>
      </c>
      <c r="AP50" s="14" t="s">
        <v>223</v>
      </c>
      <c r="AQ50" s="14" t="s">
        <v>223</v>
      </c>
      <c r="AR50" s="17">
        <f t="shared" si="2"/>
        <v>24500000</v>
      </c>
      <c r="AS50" s="17">
        <v>24500000</v>
      </c>
      <c r="AT50" s="20">
        <f t="shared" si="3"/>
        <v>0</v>
      </c>
      <c r="AU50" s="14" t="s">
        <v>319</v>
      </c>
      <c r="AV50" s="18">
        <v>43850</v>
      </c>
      <c r="AW50" s="18">
        <v>43850</v>
      </c>
      <c r="AX50" s="18">
        <v>43857</v>
      </c>
      <c r="AY50" s="22">
        <v>4</v>
      </c>
      <c r="AZ50" s="18">
        <v>43970</v>
      </c>
      <c r="BA50" s="22" t="s">
        <v>320</v>
      </c>
      <c r="BB50" s="24" t="s">
        <v>223</v>
      </c>
      <c r="BC50" s="71"/>
    </row>
    <row r="51" spans="2:56" ht="25.5" hidden="1" x14ac:dyDescent="0.2">
      <c r="B51" s="33">
        <v>2019</v>
      </c>
      <c r="C51" s="13" t="s">
        <v>142</v>
      </c>
      <c r="D51" s="28" t="s">
        <v>143</v>
      </c>
      <c r="E51" s="14" t="s">
        <v>144</v>
      </c>
      <c r="F51" s="14" t="s">
        <v>219</v>
      </c>
      <c r="G51" s="14" t="s">
        <v>818</v>
      </c>
      <c r="H51" s="14" t="s">
        <v>233</v>
      </c>
      <c r="I51" s="14" t="s">
        <v>399</v>
      </c>
      <c r="J51" s="15">
        <v>43637</v>
      </c>
      <c r="K51" s="17">
        <v>1428000</v>
      </c>
      <c r="L51" s="14" t="s">
        <v>204</v>
      </c>
      <c r="M51" s="15">
        <v>43650</v>
      </c>
      <c r="N51" s="14" t="s">
        <v>198</v>
      </c>
      <c r="O51" s="14" t="s">
        <v>223</v>
      </c>
      <c r="P51" s="16">
        <v>43711</v>
      </c>
      <c r="Q51" s="16">
        <v>43741</v>
      </c>
      <c r="R51" s="16" t="s">
        <v>223</v>
      </c>
      <c r="S51" s="16" t="s">
        <v>223</v>
      </c>
      <c r="T51" s="16" t="s">
        <v>223</v>
      </c>
      <c r="U51" s="14" t="s">
        <v>223</v>
      </c>
      <c r="V51" s="14" t="s">
        <v>223</v>
      </c>
      <c r="W51" s="14" t="s">
        <v>223</v>
      </c>
      <c r="X51" s="14" t="s">
        <v>223</v>
      </c>
      <c r="Y51" s="14" t="s">
        <v>223</v>
      </c>
      <c r="Z51" s="14" t="s">
        <v>223</v>
      </c>
      <c r="AA51" s="14" t="s">
        <v>223</v>
      </c>
      <c r="AB51" s="23">
        <v>0</v>
      </c>
      <c r="AC51" s="23">
        <v>0</v>
      </c>
      <c r="AD51" s="23">
        <v>0</v>
      </c>
      <c r="AE51" s="23">
        <v>0</v>
      </c>
      <c r="AF51" s="23">
        <v>0</v>
      </c>
      <c r="AG51" s="23">
        <v>0</v>
      </c>
      <c r="AH51" s="23">
        <v>0</v>
      </c>
      <c r="AI51" s="23">
        <v>0</v>
      </c>
      <c r="AJ51" s="14" t="s">
        <v>223</v>
      </c>
      <c r="AK51" s="14" t="s">
        <v>223</v>
      </c>
      <c r="AL51" s="14" t="s">
        <v>223</v>
      </c>
      <c r="AM51" s="14" t="s">
        <v>223</v>
      </c>
      <c r="AN51" s="14" t="s">
        <v>223</v>
      </c>
      <c r="AO51" s="14" t="s">
        <v>223</v>
      </c>
      <c r="AP51" s="14" t="s">
        <v>223</v>
      </c>
      <c r="AQ51" s="14" t="s">
        <v>223</v>
      </c>
      <c r="AR51" s="17">
        <f t="shared" si="2"/>
        <v>1428000</v>
      </c>
      <c r="AS51" s="17">
        <v>1428000</v>
      </c>
      <c r="AT51" s="20">
        <f t="shared" si="3"/>
        <v>0</v>
      </c>
      <c r="AU51" s="18" t="str">
        <f>+L51</f>
        <v>1 MES</v>
      </c>
      <c r="AV51" s="18">
        <v>43714</v>
      </c>
      <c r="AW51" s="18" t="s">
        <v>223</v>
      </c>
      <c r="AX51" s="18">
        <v>43720</v>
      </c>
      <c r="AY51" s="22">
        <v>4</v>
      </c>
      <c r="AZ51" s="18" t="s">
        <v>223</v>
      </c>
      <c r="BA51" s="22" t="s">
        <v>320</v>
      </c>
      <c r="BB51" s="24" t="s">
        <v>223</v>
      </c>
      <c r="BC51" s="71"/>
    </row>
    <row r="52" spans="2:56" ht="25.5" hidden="1" x14ac:dyDescent="0.2">
      <c r="B52" s="33">
        <v>2019</v>
      </c>
      <c r="C52" s="13" t="s">
        <v>145</v>
      </c>
      <c r="D52" s="28" t="s">
        <v>146</v>
      </c>
      <c r="E52" s="14" t="s">
        <v>95</v>
      </c>
      <c r="F52" s="14" t="s">
        <v>219</v>
      </c>
      <c r="G52" s="14" t="s">
        <v>186</v>
      </c>
      <c r="H52" s="14" t="s">
        <v>400</v>
      </c>
      <c r="I52" s="14" t="s">
        <v>401</v>
      </c>
      <c r="J52" s="15">
        <v>43637</v>
      </c>
      <c r="K52" s="17">
        <v>4000000</v>
      </c>
      <c r="L52" s="14" t="s">
        <v>813</v>
      </c>
      <c r="M52" s="15">
        <v>43648</v>
      </c>
      <c r="N52" s="14" t="s">
        <v>192</v>
      </c>
      <c r="O52" s="14" t="s">
        <v>223</v>
      </c>
      <c r="P52" s="16">
        <v>43651</v>
      </c>
      <c r="Q52" s="16">
        <v>43660</v>
      </c>
      <c r="R52" s="16" t="s">
        <v>223</v>
      </c>
      <c r="S52" s="16" t="s">
        <v>223</v>
      </c>
      <c r="T52" s="16" t="s">
        <v>223</v>
      </c>
      <c r="U52" s="14" t="s">
        <v>223</v>
      </c>
      <c r="V52" s="14" t="s">
        <v>223</v>
      </c>
      <c r="W52" s="14" t="s">
        <v>223</v>
      </c>
      <c r="X52" s="14" t="s">
        <v>223</v>
      </c>
      <c r="Y52" s="14" t="s">
        <v>223</v>
      </c>
      <c r="Z52" s="14" t="s">
        <v>223</v>
      </c>
      <c r="AA52" s="14" t="s">
        <v>223</v>
      </c>
      <c r="AB52" s="23">
        <v>0</v>
      </c>
      <c r="AC52" s="23">
        <v>0</v>
      </c>
      <c r="AD52" s="23">
        <v>0</v>
      </c>
      <c r="AE52" s="23">
        <v>0</v>
      </c>
      <c r="AF52" s="23">
        <v>0</v>
      </c>
      <c r="AG52" s="23">
        <v>0</v>
      </c>
      <c r="AH52" s="23">
        <v>0</v>
      </c>
      <c r="AI52" s="23">
        <v>0</v>
      </c>
      <c r="AJ52" s="14" t="s">
        <v>223</v>
      </c>
      <c r="AK52" s="14" t="s">
        <v>223</v>
      </c>
      <c r="AL52" s="14" t="s">
        <v>223</v>
      </c>
      <c r="AM52" s="14" t="s">
        <v>223</v>
      </c>
      <c r="AN52" s="14" t="s">
        <v>223</v>
      </c>
      <c r="AO52" s="14" t="s">
        <v>223</v>
      </c>
      <c r="AP52" s="14" t="s">
        <v>223</v>
      </c>
      <c r="AQ52" s="14" t="s">
        <v>223</v>
      </c>
      <c r="AR52" s="17">
        <f t="shared" si="2"/>
        <v>4000000</v>
      </c>
      <c r="AS52" s="17">
        <v>4000000</v>
      </c>
      <c r="AT52" s="20">
        <f t="shared" si="3"/>
        <v>0</v>
      </c>
      <c r="AU52" s="14" t="str">
        <f>+L52</f>
        <v>10 DÍAS CALENDARIO</v>
      </c>
      <c r="AV52" s="18">
        <v>43651</v>
      </c>
      <c r="AW52" s="18" t="s">
        <v>223</v>
      </c>
      <c r="AX52" s="18">
        <v>43651</v>
      </c>
      <c r="AY52" s="22">
        <f>(4+4)/2</f>
        <v>4</v>
      </c>
      <c r="AZ52" s="18" t="s">
        <v>223</v>
      </c>
      <c r="BA52" s="22" t="s">
        <v>320</v>
      </c>
      <c r="BB52" s="24" t="s">
        <v>223</v>
      </c>
      <c r="BC52" s="71"/>
    </row>
    <row r="53" spans="2:56" ht="25.5" hidden="1" x14ac:dyDescent="0.2">
      <c r="B53" s="33">
        <v>2019</v>
      </c>
      <c r="C53" s="13" t="s">
        <v>147</v>
      </c>
      <c r="D53" s="28" t="s">
        <v>148</v>
      </c>
      <c r="E53" s="14" t="s">
        <v>149</v>
      </c>
      <c r="F53" s="14" t="s">
        <v>219</v>
      </c>
      <c r="G53" s="14" t="s">
        <v>186</v>
      </c>
      <c r="H53" s="14" t="s">
        <v>402</v>
      </c>
      <c r="I53" s="14" t="s">
        <v>403</v>
      </c>
      <c r="J53" s="15">
        <v>43637</v>
      </c>
      <c r="K53" s="17">
        <v>535500</v>
      </c>
      <c r="L53" s="14" t="s">
        <v>1059</v>
      </c>
      <c r="M53" s="15">
        <v>43642</v>
      </c>
      <c r="N53" s="14" t="s">
        <v>192</v>
      </c>
      <c r="O53" s="14" t="s">
        <v>223</v>
      </c>
      <c r="P53" s="16">
        <v>43648</v>
      </c>
      <c r="Q53" s="16">
        <v>43650</v>
      </c>
      <c r="R53" s="16" t="s">
        <v>223</v>
      </c>
      <c r="S53" s="16" t="s">
        <v>223</v>
      </c>
      <c r="T53" s="16" t="s">
        <v>223</v>
      </c>
      <c r="U53" s="14" t="s">
        <v>223</v>
      </c>
      <c r="V53" s="14" t="s">
        <v>223</v>
      </c>
      <c r="W53" s="14" t="s">
        <v>223</v>
      </c>
      <c r="X53" s="14" t="s">
        <v>223</v>
      </c>
      <c r="Y53" s="14" t="s">
        <v>223</v>
      </c>
      <c r="Z53" s="14" t="s">
        <v>223</v>
      </c>
      <c r="AA53" s="14" t="s">
        <v>223</v>
      </c>
      <c r="AB53" s="23">
        <v>0</v>
      </c>
      <c r="AC53" s="23">
        <v>0</v>
      </c>
      <c r="AD53" s="23">
        <v>0</v>
      </c>
      <c r="AE53" s="23">
        <v>0</v>
      </c>
      <c r="AF53" s="23">
        <v>0</v>
      </c>
      <c r="AG53" s="23">
        <v>0</v>
      </c>
      <c r="AH53" s="23">
        <v>0</v>
      </c>
      <c r="AI53" s="23">
        <v>0</v>
      </c>
      <c r="AJ53" s="14" t="s">
        <v>223</v>
      </c>
      <c r="AK53" s="14" t="s">
        <v>223</v>
      </c>
      <c r="AL53" s="14" t="s">
        <v>223</v>
      </c>
      <c r="AM53" s="14" t="s">
        <v>223</v>
      </c>
      <c r="AN53" s="14" t="s">
        <v>223</v>
      </c>
      <c r="AO53" s="14" t="s">
        <v>223</v>
      </c>
      <c r="AP53" s="14" t="s">
        <v>223</v>
      </c>
      <c r="AQ53" s="14" t="s">
        <v>223</v>
      </c>
      <c r="AR53" s="17">
        <f t="shared" si="2"/>
        <v>535500</v>
      </c>
      <c r="AS53" s="17">
        <v>535500</v>
      </c>
      <c r="AT53" s="20">
        <f t="shared" si="3"/>
        <v>0</v>
      </c>
      <c r="AU53" s="18" t="str">
        <f>+L53</f>
        <v>3 DÌAS HÀBILES</v>
      </c>
      <c r="AV53" s="18">
        <v>43648</v>
      </c>
      <c r="AW53" s="18" t="s">
        <v>223</v>
      </c>
      <c r="AX53" s="18">
        <v>43649</v>
      </c>
      <c r="AY53" s="22">
        <v>4</v>
      </c>
      <c r="AZ53" s="18" t="s">
        <v>223</v>
      </c>
      <c r="BA53" s="22" t="s">
        <v>320</v>
      </c>
      <c r="BB53" s="24" t="s">
        <v>223</v>
      </c>
      <c r="BC53" s="71"/>
    </row>
    <row r="54" spans="2:56" ht="76.5" x14ac:dyDescent="0.2">
      <c r="B54" s="33">
        <v>2019</v>
      </c>
      <c r="C54" s="13" t="s">
        <v>150</v>
      </c>
      <c r="D54" s="28" t="s">
        <v>151</v>
      </c>
      <c r="E54" s="14" t="s">
        <v>246</v>
      </c>
      <c r="F54" s="14" t="s">
        <v>31</v>
      </c>
      <c r="G54" s="14" t="s">
        <v>1051</v>
      </c>
      <c r="H54" s="14" t="s">
        <v>596</v>
      </c>
      <c r="I54" s="14" t="s">
        <v>404</v>
      </c>
      <c r="J54" s="15">
        <v>43642</v>
      </c>
      <c r="K54" s="17">
        <v>13090000</v>
      </c>
      <c r="L54" s="14" t="s">
        <v>202</v>
      </c>
      <c r="M54" s="18" t="s">
        <v>405</v>
      </c>
      <c r="N54" s="14" t="s">
        <v>193</v>
      </c>
      <c r="O54" s="18">
        <v>43649</v>
      </c>
      <c r="P54" s="16">
        <v>43649</v>
      </c>
      <c r="Q54" s="16">
        <v>43833</v>
      </c>
      <c r="R54" s="16" t="s">
        <v>406</v>
      </c>
      <c r="S54" s="30" t="s">
        <v>407</v>
      </c>
      <c r="T54" s="16" t="s">
        <v>223</v>
      </c>
      <c r="U54" s="14" t="s">
        <v>223</v>
      </c>
      <c r="V54" s="14" t="s">
        <v>223</v>
      </c>
      <c r="W54" s="14" t="s">
        <v>223</v>
      </c>
      <c r="X54" s="14" t="s">
        <v>223</v>
      </c>
      <c r="Y54" s="14" t="s">
        <v>223</v>
      </c>
      <c r="Z54" s="14" t="s">
        <v>223</v>
      </c>
      <c r="AA54" s="14" t="s">
        <v>223</v>
      </c>
      <c r="AB54" s="23">
        <v>3000000</v>
      </c>
      <c r="AC54" s="23">
        <v>500000</v>
      </c>
      <c r="AD54" s="23">
        <v>0</v>
      </c>
      <c r="AE54" s="23">
        <v>0</v>
      </c>
      <c r="AF54" s="23">
        <v>0</v>
      </c>
      <c r="AG54" s="23">
        <v>0</v>
      </c>
      <c r="AH54" s="23">
        <v>0</v>
      </c>
      <c r="AI54" s="23">
        <v>0</v>
      </c>
      <c r="AJ54" s="14" t="s">
        <v>210</v>
      </c>
      <c r="AK54" s="14" t="s">
        <v>408</v>
      </c>
      <c r="AL54" s="14" t="s">
        <v>223</v>
      </c>
      <c r="AM54" s="14" t="s">
        <v>223</v>
      </c>
      <c r="AN54" s="14" t="s">
        <v>223</v>
      </c>
      <c r="AO54" s="14" t="s">
        <v>223</v>
      </c>
      <c r="AP54" s="14" t="s">
        <v>223</v>
      </c>
      <c r="AQ54" s="14" t="s">
        <v>223</v>
      </c>
      <c r="AR54" s="17">
        <f t="shared" si="2"/>
        <v>16590000</v>
      </c>
      <c r="AS54" s="17">
        <v>16184000</v>
      </c>
      <c r="AT54" s="20">
        <f t="shared" si="3"/>
        <v>406000</v>
      </c>
      <c r="AU54" s="14" t="s">
        <v>409</v>
      </c>
      <c r="AV54" s="18">
        <v>44071</v>
      </c>
      <c r="AW54" s="18">
        <v>44071</v>
      </c>
      <c r="AX54" s="18">
        <v>44071</v>
      </c>
      <c r="AY54" s="22">
        <v>4</v>
      </c>
      <c r="AZ54" s="18">
        <v>44286</v>
      </c>
      <c r="BA54" s="22" t="s">
        <v>320</v>
      </c>
      <c r="BB54" s="18">
        <v>44862</v>
      </c>
      <c r="BC54" s="71"/>
      <c r="BD54" s="78" t="s">
        <v>1120</v>
      </c>
    </row>
    <row r="55" spans="2:56" ht="63.75" x14ac:dyDescent="0.2">
      <c r="B55" s="14">
        <v>2019</v>
      </c>
      <c r="C55" s="13" t="s">
        <v>152</v>
      </c>
      <c r="D55" s="28" t="s">
        <v>153</v>
      </c>
      <c r="E55" s="14" t="s">
        <v>101</v>
      </c>
      <c r="F55" s="14" t="s">
        <v>31</v>
      </c>
      <c r="G55" s="14" t="s">
        <v>191</v>
      </c>
      <c r="H55" s="14" t="s">
        <v>1069</v>
      </c>
      <c r="I55" s="14" t="s">
        <v>410</v>
      </c>
      <c r="J55" s="15">
        <v>43642</v>
      </c>
      <c r="K55" s="17">
        <v>40000000</v>
      </c>
      <c r="L55" s="14" t="s">
        <v>319</v>
      </c>
      <c r="M55" s="15">
        <v>43650</v>
      </c>
      <c r="N55" s="14" t="s">
        <v>195</v>
      </c>
      <c r="O55" s="18">
        <v>43654</v>
      </c>
      <c r="P55" s="16">
        <v>43654</v>
      </c>
      <c r="Q55" s="16">
        <v>43869</v>
      </c>
      <c r="R55" s="16" t="s">
        <v>411</v>
      </c>
      <c r="S55" s="30" t="s">
        <v>412</v>
      </c>
      <c r="T55" s="16" t="s">
        <v>223</v>
      </c>
      <c r="U55" s="14" t="s">
        <v>223</v>
      </c>
      <c r="V55" s="14" t="s">
        <v>223</v>
      </c>
      <c r="W55" s="14" t="s">
        <v>223</v>
      </c>
      <c r="X55" s="14" t="s">
        <v>223</v>
      </c>
      <c r="Y55" s="14" t="s">
        <v>223</v>
      </c>
      <c r="Z55" s="14" t="s">
        <v>223</v>
      </c>
      <c r="AA55" s="14" t="s">
        <v>223</v>
      </c>
      <c r="AB55" s="23">
        <v>0</v>
      </c>
      <c r="AC55" s="23">
        <v>0</v>
      </c>
      <c r="AD55" s="23">
        <v>0</v>
      </c>
      <c r="AE55" s="23">
        <v>0</v>
      </c>
      <c r="AF55" s="23">
        <v>0</v>
      </c>
      <c r="AG55" s="23">
        <v>0</v>
      </c>
      <c r="AH55" s="23">
        <v>0</v>
      </c>
      <c r="AI55" s="23">
        <v>0</v>
      </c>
      <c r="AJ55" s="14" t="s">
        <v>223</v>
      </c>
      <c r="AK55" s="14" t="s">
        <v>223</v>
      </c>
      <c r="AL55" s="14" t="s">
        <v>223</v>
      </c>
      <c r="AM55" s="14" t="s">
        <v>223</v>
      </c>
      <c r="AN55" s="14" t="s">
        <v>223</v>
      </c>
      <c r="AO55" s="14" t="s">
        <v>223</v>
      </c>
      <c r="AP55" s="14" t="s">
        <v>223</v>
      </c>
      <c r="AQ55" s="14" t="s">
        <v>223</v>
      </c>
      <c r="AR55" s="17">
        <f t="shared" si="2"/>
        <v>40000000</v>
      </c>
      <c r="AS55" s="17">
        <v>0</v>
      </c>
      <c r="AT55" s="20">
        <f t="shared" si="3"/>
        <v>40000000</v>
      </c>
      <c r="AU55" s="14" t="s">
        <v>413</v>
      </c>
      <c r="AV55" s="18">
        <v>43801</v>
      </c>
      <c r="AW55" s="18">
        <v>43801</v>
      </c>
      <c r="AX55" s="18">
        <v>43801</v>
      </c>
      <c r="AY55" s="22" t="s">
        <v>223</v>
      </c>
      <c r="AZ55" s="18">
        <v>44964</v>
      </c>
      <c r="BA55" s="24" t="s">
        <v>320</v>
      </c>
      <c r="BB55" s="18">
        <v>44874</v>
      </c>
      <c r="BC55" s="71"/>
      <c r="BD55" s="78" t="s">
        <v>1120</v>
      </c>
    </row>
    <row r="56" spans="2:56" s="49" customFormat="1" ht="63.75" hidden="1" x14ac:dyDescent="0.2">
      <c r="B56" s="39">
        <v>2019</v>
      </c>
      <c r="C56" s="40" t="s">
        <v>154</v>
      </c>
      <c r="D56" s="41" t="s">
        <v>155</v>
      </c>
      <c r="E56" s="42" t="s">
        <v>156</v>
      </c>
      <c r="F56" s="42" t="s">
        <v>219</v>
      </c>
      <c r="G56" s="14" t="s">
        <v>818</v>
      </c>
      <c r="H56" s="42" t="s">
        <v>414</v>
      </c>
      <c r="I56" s="42" t="s">
        <v>415</v>
      </c>
      <c r="J56" s="43">
        <v>43642</v>
      </c>
      <c r="K56" s="44">
        <v>2400000</v>
      </c>
      <c r="L56" s="42" t="s">
        <v>202</v>
      </c>
      <c r="M56" s="43">
        <v>43650</v>
      </c>
      <c r="N56" s="42" t="s">
        <v>192</v>
      </c>
      <c r="O56" s="42" t="s">
        <v>223</v>
      </c>
      <c r="P56" s="16">
        <v>43664</v>
      </c>
      <c r="Q56" s="16">
        <v>43848</v>
      </c>
      <c r="R56" s="16" t="s">
        <v>223</v>
      </c>
      <c r="S56" s="16" t="s">
        <v>223</v>
      </c>
      <c r="T56" s="16" t="s">
        <v>223</v>
      </c>
      <c r="U56" s="42" t="s">
        <v>223</v>
      </c>
      <c r="V56" s="42" t="s">
        <v>223</v>
      </c>
      <c r="W56" s="42" t="s">
        <v>223</v>
      </c>
      <c r="X56" s="42" t="s">
        <v>223</v>
      </c>
      <c r="Y56" s="42" t="s">
        <v>223</v>
      </c>
      <c r="Z56" s="42" t="s">
        <v>223</v>
      </c>
      <c r="AA56" s="42" t="s">
        <v>223</v>
      </c>
      <c r="AB56" s="19">
        <v>0</v>
      </c>
      <c r="AC56" s="19">
        <v>0</v>
      </c>
      <c r="AD56" s="19">
        <v>0</v>
      </c>
      <c r="AE56" s="19">
        <v>0</v>
      </c>
      <c r="AF56" s="19">
        <v>0</v>
      </c>
      <c r="AG56" s="19">
        <v>0</v>
      </c>
      <c r="AH56" s="19">
        <v>0</v>
      </c>
      <c r="AI56" s="23">
        <v>0</v>
      </c>
      <c r="AJ56" s="42" t="s">
        <v>211</v>
      </c>
      <c r="AK56" s="42" t="s">
        <v>210</v>
      </c>
      <c r="AL56" s="42" t="s">
        <v>202</v>
      </c>
      <c r="AM56" s="42" t="s">
        <v>223</v>
      </c>
      <c r="AN56" s="42" t="s">
        <v>223</v>
      </c>
      <c r="AO56" s="42" t="s">
        <v>223</v>
      </c>
      <c r="AP56" s="14" t="s">
        <v>223</v>
      </c>
      <c r="AQ56" s="42" t="s">
        <v>223</v>
      </c>
      <c r="AR56" s="44">
        <f t="shared" si="2"/>
        <v>2400000</v>
      </c>
      <c r="AS56" s="44">
        <v>1900000</v>
      </c>
      <c r="AT56" s="45">
        <f t="shared" si="3"/>
        <v>500000</v>
      </c>
      <c r="AU56" s="42" t="s">
        <v>372</v>
      </c>
      <c r="AV56" s="46">
        <v>44183</v>
      </c>
      <c r="AW56" s="46" t="s">
        <v>223</v>
      </c>
      <c r="AX56" s="46">
        <v>43817</v>
      </c>
      <c r="AY56" s="47">
        <v>4</v>
      </c>
      <c r="AZ56" s="46" t="s">
        <v>223</v>
      </c>
      <c r="BA56" s="48" t="s">
        <v>320</v>
      </c>
      <c r="BB56" s="24" t="s">
        <v>223</v>
      </c>
      <c r="BC56" s="73"/>
      <c r="BD56" s="79"/>
    </row>
    <row r="57" spans="2:56" ht="38.25" hidden="1" x14ac:dyDescent="0.2">
      <c r="B57" s="33">
        <v>2019</v>
      </c>
      <c r="C57" s="13" t="s">
        <v>157</v>
      </c>
      <c r="D57" s="28" t="s">
        <v>158</v>
      </c>
      <c r="E57" s="14" t="s">
        <v>159</v>
      </c>
      <c r="F57" s="14" t="s">
        <v>219</v>
      </c>
      <c r="G57" s="14" t="s">
        <v>818</v>
      </c>
      <c r="H57" s="14" t="s">
        <v>416</v>
      </c>
      <c r="I57" s="14" t="s">
        <v>417</v>
      </c>
      <c r="J57" s="15">
        <v>43642</v>
      </c>
      <c r="K57" s="17">
        <v>523600</v>
      </c>
      <c r="L57" s="14" t="s">
        <v>210</v>
      </c>
      <c r="M57" s="15">
        <v>43654</v>
      </c>
      <c r="N57" s="14" t="s">
        <v>198</v>
      </c>
      <c r="O57" s="14" t="s">
        <v>223</v>
      </c>
      <c r="P57" s="16">
        <v>43787</v>
      </c>
      <c r="Q57" s="16">
        <v>43848</v>
      </c>
      <c r="R57" s="16" t="s">
        <v>223</v>
      </c>
      <c r="S57" s="16" t="s">
        <v>223</v>
      </c>
      <c r="T57" s="16" t="s">
        <v>223</v>
      </c>
      <c r="U57" s="14" t="s">
        <v>223</v>
      </c>
      <c r="V57" s="14" t="s">
        <v>223</v>
      </c>
      <c r="W57" s="14" t="s">
        <v>223</v>
      </c>
      <c r="X57" s="14" t="s">
        <v>223</v>
      </c>
      <c r="Y57" s="14" t="s">
        <v>223</v>
      </c>
      <c r="Z57" s="14" t="s">
        <v>223</v>
      </c>
      <c r="AA57" s="14" t="s">
        <v>223</v>
      </c>
      <c r="AB57" s="23">
        <v>0</v>
      </c>
      <c r="AC57" s="23">
        <v>0</v>
      </c>
      <c r="AD57" s="23">
        <v>0</v>
      </c>
      <c r="AE57" s="23">
        <v>0</v>
      </c>
      <c r="AF57" s="23">
        <v>0</v>
      </c>
      <c r="AG57" s="23">
        <v>0</v>
      </c>
      <c r="AH57" s="23">
        <v>0</v>
      </c>
      <c r="AI57" s="23">
        <v>0</v>
      </c>
      <c r="AJ57" s="14" t="s">
        <v>223</v>
      </c>
      <c r="AK57" s="14" t="s">
        <v>223</v>
      </c>
      <c r="AL57" s="14" t="s">
        <v>223</v>
      </c>
      <c r="AM57" s="14" t="s">
        <v>223</v>
      </c>
      <c r="AN57" s="14" t="s">
        <v>223</v>
      </c>
      <c r="AO57" s="14" t="s">
        <v>223</v>
      </c>
      <c r="AP57" s="14" t="s">
        <v>223</v>
      </c>
      <c r="AQ57" s="14" t="s">
        <v>223</v>
      </c>
      <c r="AR57" s="17">
        <f t="shared" si="2"/>
        <v>523600</v>
      </c>
      <c r="AS57" s="17">
        <v>333200</v>
      </c>
      <c r="AT57" s="20">
        <f t="shared" si="3"/>
        <v>190400</v>
      </c>
      <c r="AU57" s="14" t="s">
        <v>1082</v>
      </c>
      <c r="AV57" s="18">
        <v>43796</v>
      </c>
      <c r="AW57" s="18" t="s">
        <v>223</v>
      </c>
      <c r="AX57" s="18">
        <v>43796</v>
      </c>
      <c r="AY57" s="22">
        <v>4</v>
      </c>
      <c r="AZ57" s="18" t="s">
        <v>223</v>
      </c>
      <c r="BA57" s="24" t="s">
        <v>320</v>
      </c>
      <c r="BB57" s="24" t="s">
        <v>223</v>
      </c>
      <c r="BC57" s="71"/>
    </row>
    <row r="58" spans="2:56" ht="63.75" hidden="1" x14ac:dyDescent="0.2">
      <c r="B58" s="33">
        <v>2019</v>
      </c>
      <c r="C58" s="13" t="s">
        <v>160</v>
      </c>
      <c r="D58" s="28" t="s">
        <v>161</v>
      </c>
      <c r="E58" s="14" t="s">
        <v>162</v>
      </c>
      <c r="F58" s="14" t="s">
        <v>219</v>
      </c>
      <c r="G58" s="14" t="s">
        <v>818</v>
      </c>
      <c r="H58" s="14" t="s">
        <v>331</v>
      </c>
      <c r="I58" s="14" t="s">
        <v>418</v>
      </c>
      <c r="J58" s="15">
        <v>43642</v>
      </c>
      <c r="K58" s="17">
        <v>4900000</v>
      </c>
      <c r="L58" s="14" t="s">
        <v>202</v>
      </c>
      <c r="M58" s="15">
        <v>43686</v>
      </c>
      <c r="N58" s="14" t="s">
        <v>192</v>
      </c>
      <c r="O58" s="14" t="s">
        <v>223</v>
      </c>
      <c r="P58" s="16">
        <v>43707</v>
      </c>
      <c r="Q58" s="16">
        <v>43890</v>
      </c>
      <c r="R58" s="16" t="s">
        <v>419</v>
      </c>
      <c r="S58" s="50" t="s">
        <v>420</v>
      </c>
      <c r="T58" s="16" t="s">
        <v>223</v>
      </c>
      <c r="U58" s="14" t="s">
        <v>223</v>
      </c>
      <c r="V58" s="14" t="s">
        <v>223</v>
      </c>
      <c r="W58" s="14" t="s">
        <v>223</v>
      </c>
      <c r="X58" s="14" t="s">
        <v>223</v>
      </c>
      <c r="Y58" s="14" t="s">
        <v>223</v>
      </c>
      <c r="Z58" s="14" t="s">
        <v>223</v>
      </c>
      <c r="AA58" s="14" t="s">
        <v>223</v>
      </c>
      <c r="AB58" s="23">
        <v>1890000</v>
      </c>
      <c r="AC58" s="23">
        <v>1080000</v>
      </c>
      <c r="AD58" s="23">
        <v>0</v>
      </c>
      <c r="AE58" s="23">
        <v>0</v>
      </c>
      <c r="AF58" s="23">
        <v>0</v>
      </c>
      <c r="AG58" s="23">
        <v>0</v>
      </c>
      <c r="AH58" s="23">
        <v>0</v>
      </c>
      <c r="AI58" s="23">
        <v>0</v>
      </c>
      <c r="AJ58" s="14" t="s">
        <v>212</v>
      </c>
      <c r="AK58" s="14" t="s">
        <v>210</v>
      </c>
      <c r="AL58" s="14" t="s">
        <v>212</v>
      </c>
      <c r="AM58" s="14" t="s">
        <v>223</v>
      </c>
      <c r="AN58" s="14" t="s">
        <v>223</v>
      </c>
      <c r="AO58" s="14" t="s">
        <v>223</v>
      </c>
      <c r="AP58" s="14" t="s">
        <v>223</v>
      </c>
      <c r="AQ58" s="14" t="s">
        <v>223</v>
      </c>
      <c r="AR58" s="17">
        <f t="shared" si="2"/>
        <v>7870000</v>
      </c>
      <c r="AS58" s="17">
        <v>7575065</v>
      </c>
      <c r="AT58" s="20">
        <f t="shared" si="3"/>
        <v>294935</v>
      </c>
      <c r="AU58" s="14" t="s">
        <v>421</v>
      </c>
      <c r="AV58" s="18">
        <v>44194</v>
      </c>
      <c r="AW58" s="18" t="s">
        <v>223</v>
      </c>
      <c r="AX58" s="18">
        <v>44194</v>
      </c>
      <c r="AY58" s="22">
        <v>4</v>
      </c>
      <c r="AZ58" s="18" t="s">
        <v>223</v>
      </c>
      <c r="BA58" s="24" t="s">
        <v>320</v>
      </c>
      <c r="BB58" s="24" t="s">
        <v>223</v>
      </c>
      <c r="BC58" s="71"/>
    </row>
    <row r="59" spans="2:56" ht="63.75" hidden="1" x14ac:dyDescent="0.2">
      <c r="B59" s="33">
        <v>2019</v>
      </c>
      <c r="C59" s="13" t="s">
        <v>163</v>
      </c>
      <c r="D59" s="28" t="s">
        <v>164</v>
      </c>
      <c r="E59" s="14" t="s">
        <v>165</v>
      </c>
      <c r="F59" s="14" t="s">
        <v>31</v>
      </c>
      <c r="G59" s="14" t="s">
        <v>1051</v>
      </c>
      <c r="H59" s="14" t="s">
        <v>1070</v>
      </c>
      <c r="I59" s="14" t="s">
        <v>422</v>
      </c>
      <c r="J59" s="15">
        <v>43721</v>
      </c>
      <c r="K59" s="17">
        <v>34000000</v>
      </c>
      <c r="L59" s="14" t="s">
        <v>212</v>
      </c>
      <c r="M59" s="15">
        <v>43725</v>
      </c>
      <c r="N59" s="14" t="s">
        <v>196</v>
      </c>
      <c r="O59" s="18">
        <v>43725</v>
      </c>
      <c r="P59" s="16">
        <v>43725</v>
      </c>
      <c r="Q59" s="16">
        <v>43847</v>
      </c>
      <c r="R59" s="16" t="s">
        <v>423</v>
      </c>
      <c r="S59" s="30" t="s">
        <v>424</v>
      </c>
      <c r="T59" s="16" t="s">
        <v>223</v>
      </c>
      <c r="U59" s="14" t="s">
        <v>223</v>
      </c>
      <c r="V59" s="14" t="s">
        <v>223</v>
      </c>
      <c r="W59" s="14" t="s">
        <v>223</v>
      </c>
      <c r="X59" s="14" t="s">
        <v>223</v>
      </c>
      <c r="Y59" s="14" t="s">
        <v>223</v>
      </c>
      <c r="Z59" s="14" t="s">
        <v>223</v>
      </c>
      <c r="AA59" s="14" t="s">
        <v>223</v>
      </c>
      <c r="AB59" s="23">
        <v>0</v>
      </c>
      <c r="AC59" s="23">
        <v>0</v>
      </c>
      <c r="AD59" s="23">
        <v>0</v>
      </c>
      <c r="AE59" s="23">
        <v>0</v>
      </c>
      <c r="AF59" s="23">
        <v>0</v>
      </c>
      <c r="AG59" s="23">
        <v>0</v>
      </c>
      <c r="AH59" s="23">
        <v>0</v>
      </c>
      <c r="AI59" s="23">
        <v>0</v>
      </c>
      <c r="AJ59" s="14" t="s">
        <v>223</v>
      </c>
      <c r="AK59" s="14" t="s">
        <v>223</v>
      </c>
      <c r="AL59" s="14" t="s">
        <v>223</v>
      </c>
      <c r="AM59" s="14" t="s">
        <v>223</v>
      </c>
      <c r="AN59" s="14" t="s">
        <v>223</v>
      </c>
      <c r="AO59" s="14" t="s">
        <v>223</v>
      </c>
      <c r="AP59" s="14" t="s">
        <v>223</v>
      </c>
      <c r="AQ59" s="14" t="s">
        <v>223</v>
      </c>
      <c r="AR59" s="17">
        <f t="shared" si="2"/>
        <v>34000000</v>
      </c>
      <c r="AS59" s="17">
        <v>0</v>
      </c>
      <c r="AT59" s="20">
        <f t="shared" si="3"/>
        <v>34000000</v>
      </c>
      <c r="AU59" s="14" t="s">
        <v>425</v>
      </c>
      <c r="AV59" s="18">
        <v>43759</v>
      </c>
      <c r="AW59" s="18">
        <v>43759</v>
      </c>
      <c r="AX59" s="18">
        <v>43759</v>
      </c>
      <c r="AY59" s="22" t="s">
        <v>223</v>
      </c>
      <c r="AZ59" s="18">
        <v>43968</v>
      </c>
      <c r="BA59" s="24" t="s">
        <v>861</v>
      </c>
      <c r="BB59" s="24" t="s">
        <v>223</v>
      </c>
      <c r="BC59" s="71"/>
    </row>
    <row r="60" spans="2:56" ht="63.75" hidden="1" x14ac:dyDescent="0.2">
      <c r="B60" s="33">
        <v>2019</v>
      </c>
      <c r="C60" s="13" t="s">
        <v>166</v>
      </c>
      <c r="D60" s="28" t="s">
        <v>167</v>
      </c>
      <c r="E60" s="14" t="s">
        <v>1002</v>
      </c>
      <c r="F60" s="14" t="s">
        <v>219</v>
      </c>
      <c r="G60" s="14" t="s">
        <v>187</v>
      </c>
      <c r="H60" s="14" t="s">
        <v>426</v>
      </c>
      <c r="I60" s="14" t="s">
        <v>427</v>
      </c>
      <c r="J60" s="15">
        <v>43767</v>
      </c>
      <c r="K60" s="17">
        <v>1762440</v>
      </c>
      <c r="L60" s="14" t="s">
        <v>559</v>
      </c>
      <c r="M60" s="15">
        <v>43767</v>
      </c>
      <c r="N60" s="14" t="s">
        <v>192</v>
      </c>
      <c r="O60" s="14" t="s">
        <v>223</v>
      </c>
      <c r="P60" s="16">
        <v>43767</v>
      </c>
      <c r="Q60" s="16">
        <v>43774</v>
      </c>
      <c r="R60" s="16" t="s">
        <v>223</v>
      </c>
      <c r="S60" s="16" t="s">
        <v>223</v>
      </c>
      <c r="T60" s="16" t="s">
        <v>223</v>
      </c>
      <c r="U60" s="14" t="s">
        <v>223</v>
      </c>
      <c r="V60" s="14" t="s">
        <v>223</v>
      </c>
      <c r="W60" s="14" t="s">
        <v>223</v>
      </c>
      <c r="X60" s="14" t="s">
        <v>223</v>
      </c>
      <c r="Y60" s="14" t="s">
        <v>223</v>
      </c>
      <c r="Z60" s="14" t="s">
        <v>223</v>
      </c>
      <c r="AA60" s="14" t="s">
        <v>223</v>
      </c>
      <c r="AB60" s="23">
        <v>0</v>
      </c>
      <c r="AC60" s="23">
        <v>0</v>
      </c>
      <c r="AD60" s="23">
        <v>0</v>
      </c>
      <c r="AE60" s="23">
        <v>0</v>
      </c>
      <c r="AF60" s="23">
        <v>0</v>
      </c>
      <c r="AG60" s="23">
        <v>0</v>
      </c>
      <c r="AH60" s="23">
        <v>0</v>
      </c>
      <c r="AI60" s="23">
        <v>0</v>
      </c>
      <c r="AJ60" s="14" t="s">
        <v>223</v>
      </c>
      <c r="AK60" s="14" t="s">
        <v>223</v>
      </c>
      <c r="AL60" s="14" t="s">
        <v>223</v>
      </c>
      <c r="AM60" s="14" t="s">
        <v>223</v>
      </c>
      <c r="AN60" s="14" t="s">
        <v>223</v>
      </c>
      <c r="AO60" s="14" t="s">
        <v>223</v>
      </c>
      <c r="AP60" s="14" t="s">
        <v>223</v>
      </c>
      <c r="AQ60" s="14" t="s">
        <v>223</v>
      </c>
      <c r="AR60" s="17">
        <f t="shared" si="2"/>
        <v>1762440</v>
      </c>
      <c r="AS60" s="17">
        <v>1762440</v>
      </c>
      <c r="AT60" s="20">
        <f t="shared" si="3"/>
        <v>0</v>
      </c>
      <c r="AU60" s="14" t="s">
        <v>231</v>
      </c>
      <c r="AV60" s="18">
        <v>43770</v>
      </c>
      <c r="AW60" s="18" t="s">
        <v>223</v>
      </c>
      <c r="AX60" s="18">
        <v>43777</v>
      </c>
      <c r="AY60" s="22">
        <v>4</v>
      </c>
      <c r="AZ60" s="18" t="s">
        <v>223</v>
      </c>
      <c r="BA60" s="24" t="s">
        <v>320</v>
      </c>
      <c r="BB60" s="24" t="s">
        <v>223</v>
      </c>
      <c r="BC60" s="71"/>
    </row>
    <row r="61" spans="2:56" ht="140.25" x14ac:dyDescent="0.2">
      <c r="B61" s="33">
        <v>2019</v>
      </c>
      <c r="C61" s="13" t="s">
        <v>168</v>
      </c>
      <c r="D61" s="28" t="s">
        <v>169</v>
      </c>
      <c r="E61" s="14" t="s">
        <v>792</v>
      </c>
      <c r="F61" s="14" t="s">
        <v>31</v>
      </c>
      <c r="G61" s="14" t="s">
        <v>818</v>
      </c>
      <c r="H61" s="14" t="s">
        <v>1071</v>
      </c>
      <c r="I61" s="14" t="s">
        <v>428</v>
      </c>
      <c r="J61" s="15">
        <v>43768</v>
      </c>
      <c r="K61" s="17">
        <v>12600000</v>
      </c>
      <c r="L61" s="14" t="s">
        <v>312</v>
      </c>
      <c r="M61" s="15">
        <v>43769</v>
      </c>
      <c r="N61" s="14" t="s">
        <v>192</v>
      </c>
      <c r="O61" s="14" t="s">
        <v>223</v>
      </c>
      <c r="P61" s="16">
        <v>43770</v>
      </c>
      <c r="Q61" s="16">
        <v>44501</v>
      </c>
      <c r="R61" s="16" t="s">
        <v>223</v>
      </c>
      <c r="S61" s="16" t="s">
        <v>223</v>
      </c>
      <c r="T61" s="16" t="s">
        <v>223</v>
      </c>
      <c r="U61" s="14" t="s">
        <v>223</v>
      </c>
      <c r="V61" s="14" t="s">
        <v>223</v>
      </c>
      <c r="W61" s="14" t="s">
        <v>223</v>
      </c>
      <c r="X61" s="14" t="s">
        <v>223</v>
      </c>
      <c r="Y61" s="14" t="s">
        <v>223</v>
      </c>
      <c r="Z61" s="14" t="s">
        <v>223</v>
      </c>
      <c r="AA61" s="14" t="s">
        <v>223</v>
      </c>
      <c r="AB61" s="23">
        <v>0</v>
      </c>
      <c r="AC61" s="23">
        <v>0</v>
      </c>
      <c r="AD61" s="23">
        <v>0</v>
      </c>
      <c r="AE61" s="23">
        <v>0</v>
      </c>
      <c r="AF61" s="23">
        <v>0</v>
      </c>
      <c r="AG61" s="23">
        <v>0</v>
      </c>
      <c r="AH61" s="23">
        <v>0</v>
      </c>
      <c r="AI61" s="23">
        <v>0</v>
      </c>
      <c r="AJ61" s="14" t="s">
        <v>223</v>
      </c>
      <c r="AK61" s="14" t="s">
        <v>223</v>
      </c>
      <c r="AL61" s="14" t="s">
        <v>223</v>
      </c>
      <c r="AM61" s="14" t="s">
        <v>223</v>
      </c>
      <c r="AN61" s="14" t="s">
        <v>223</v>
      </c>
      <c r="AO61" s="14" t="s">
        <v>223</v>
      </c>
      <c r="AP61" s="14" t="s">
        <v>223</v>
      </c>
      <c r="AQ61" s="14" t="s">
        <v>223</v>
      </c>
      <c r="AR61" s="17">
        <f t="shared" si="2"/>
        <v>12600000</v>
      </c>
      <c r="AS61" s="17">
        <v>12600000</v>
      </c>
      <c r="AT61" s="20">
        <f t="shared" si="3"/>
        <v>0</v>
      </c>
      <c r="AU61" s="14" t="str">
        <f>+L61</f>
        <v>24 MESES</v>
      </c>
      <c r="AV61" s="18">
        <v>44501</v>
      </c>
      <c r="AW61" s="18">
        <v>44502</v>
      </c>
      <c r="AX61" s="18">
        <v>44502</v>
      </c>
      <c r="AY61" s="22">
        <f>(4+4)/2</f>
        <v>4</v>
      </c>
      <c r="AZ61" s="18" t="s">
        <v>223</v>
      </c>
      <c r="BA61" s="24" t="s">
        <v>320</v>
      </c>
      <c r="BB61" s="18">
        <v>44502</v>
      </c>
      <c r="BC61" s="71"/>
      <c r="BD61" s="78" t="s">
        <v>1120</v>
      </c>
    </row>
    <row r="62" spans="2:56" ht="63.75" hidden="1" x14ac:dyDescent="0.2">
      <c r="B62" s="33">
        <v>2019</v>
      </c>
      <c r="C62" s="13" t="s">
        <v>170</v>
      </c>
      <c r="D62" s="28" t="s">
        <v>171</v>
      </c>
      <c r="E62" s="14" t="s">
        <v>172</v>
      </c>
      <c r="F62" s="14" t="s">
        <v>219</v>
      </c>
      <c r="G62" s="14" t="s">
        <v>818</v>
      </c>
      <c r="H62" s="14" t="s">
        <v>429</v>
      </c>
      <c r="I62" s="14" t="s">
        <v>430</v>
      </c>
      <c r="J62" s="15">
        <v>43770</v>
      </c>
      <c r="K62" s="17">
        <v>1668200</v>
      </c>
      <c r="L62" s="14" t="s">
        <v>810</v>
      </c>
      <c r="M62" s="15">
        <v>43770</v>
      </c>
      <c r="N62" s="14" t="s">
        <v>192</v>
      </c>
      <c r="O62" s="14" t="s">
        <v>223</v>
      </c>
      <c r="P62" s="16">
        <v>43804</v>
      </c>
      <c r="Q62" s="16">
        <v>43805</v>
      </c>
      <c r="R62" s="16" t="s">
        <v>223</v>
      </c>
      <c r="S62" s="16" t="s">
        <v>223</v>
      </c>
      <c r="T62" s="16" t="s">
        <v>223</v>
      </c>
      <c r="U62" s="14" t="s">
        <v>223</v>
      </c>
      <c r="V62" s="14" t="s">
        <v>223</v>
      </c>
      <c r="W62" s="14" t="s">
        <v>223</v>
      </c>
      <c r="X62" s="14" t="s">
        <v>223</v>
      </c>
      <c r="Y62" s="14" t="s">
        <v>223</v>
      </c>
      <c r="Z62" s="14" t="s">
        <v>223</v>
      </c>
      <c r="AA62" s="14" t="s">
        <v>223</v>
      </c>
      <c r="AB62" s="23">
        <v>0</v>
      </c>
      <c r="AC62" s="23">
        <v>0</v>
      </c>
      <c r="AD62" s="23">
        <v>0</v>
      </c>
      <c r="AE62" s="23">
        <v>0</v>
      </c>
      <c r="AF62" s="23">
        <v>0</v>
      </c>
      <c r="AG62" s="23">
        <v>0</v>
      </c>
      <c r="AH62" s="23">
        <v>0</v>
      </c>
      <c r="AI62" s="23">
        <v>0</v>
      </c>
      <c r="AJ62" s="14" t="s">
        <v>223</v>
      </c>
      <c r="AK62" s="14" t="s">
        <v>223</v>
      </c>
      <c r="AL62" s="14" t="s">
        <v>223</v>
      </c>
      <c r="AM62" s="14" t="s">
        <v>223</v>
      </c>
      <c r="AN62" s="14" t="s">
        <v>223</v>
      </c>
      <c r="AO62" s="14" t="s">
        <v>223</v>
      </c>
      <c r="AP62" s="14" t="s">
        <v>223</v>
      </c>
      <c r="AQ62" s="14" t="s">
        <v>223</v>
      </c>
      <c r="AR62" s="17">
        <f t="shared" si="2"/>
        <v>1668200</v>
      </c>
      <c r="AS62" s="17">
        <v>1668200</v>
      </c>
      <c r="AT62" s="20">
        <f t="shared" si="3"/>
        <v>0</v>
      </c>
      <c r="AU62" s="14" t="str">
        <f>+L62</f>
        <v>1 DÍA HÁBIL</v>
      </c>
      <c r="AV62" s="18">
        <v>43804</v>
      </c>
      <c r="AW62" s="14" t="s">
        <v>223</v>
      </c>
      <c r="AX62" s="18">
        <v>43805</v>
      </c>
      <c r="AY62" s="22">
        <f>(4+4)/2</f>
        <v>4</v>
      </c>
      <c r="AZ62" s="18" t="s">
        <v>223</v>
      </c>
      <c r="BA62" s="24" t="s">
        <v>320</v>
      </c>
      <c r="BB62" s="24" t="s">
        <v>223</v>
      </c>
      <c r="BC62" s="71"/>
    </row>
    <row r="63" spans="2:56" ht="51" hidden="1" x14ac:dyDescent="0.2">
      <c r="B63" s="33">
        <v>2019</v>
      </c>
      <c r="C63" s="13" t="s">
        <v>173</v>
      </c>
      <c r="D63" s="28" t="s">
        <v>174</v>
      </c>
      <c r="E63" s="14" t="s">
        <v>175</v>
      </c>
      <c r="F63" s="14" t="s">
        <v>219</v>
      </c>
      <c r="G63" s="14" t="s">
        <v>186</v>
      </c>
      <c r="H63" s="14" t="s">
        <v>429</v>
      </c>
      <c r="I63" s="14" t="s">
        <v>432</v>
      </c>
      <c r="J63" s="15">
        <v>43776</v>
      </c>
      <c r="K63" s="17">
        <v>1500000</v>
      </c>
      <c r="L63" s="14" t="s">
        <v>807</v>
      </c>
      <c r="M63" s="15">
        <v>43776</v>
      </c>
      <c r="N63" s="14" t="s">
        <v>192</v>
      </c>
      <c r="O63" s="14" t="s">
        <v>223</v>
      </c>
      <c r="P63" s="16">
        <v>43782</v>
      </c>
      <c r="Q63" s="16">
        <v>43795</v>
      </c>
      <c r="R63" s="16" t="s">
        <v>223</v>
      </c>
      <c r="S63" s="16" t="s">
        <v>223</v>
      </c>
      <c r="T63" s="16" t="s">
        <v>223</v>
      </c>
      <c r="U63" s="14" t="s">
        <v>223</v>
      </c>
      <c r="V63" s="14" t="s">
        <v>223</v>
      </c>
      <c r="W63" s="14" t="s">
        <v>223</v>
      </c>
      <c r="X63" s="14" t="s">
        <v>223</v>
      </c>
      <c r="Y63" s="14" t="s">
        <v>223</v>
      </c>
      <c r="Z63" s="14" t="s">
        <v>223</v>
      </c>
      <c r="AA63" s="14" t="s">
        <v>223</v>
      </c>
      <c r="AB63" s="23">
        <v>0</v>
      </c>
      <c r="AC63" s="23">
        <v>0</v>
      </c>
      <c r="AD63" s="23">
        <v>0</v>
      </c>
      <c r="AE63" s="23">
        <v>0</v>
      </c>
      <c r="AF63" s="23">
        <v>0</v>
      </c>
      <c r="AG63" s="23">
        <v>0</v>
      </c>
      <c r="AH63" s="23">
        <v>0</v>
      </c>
      <c r="AI63" s="23">
        <v>0</v>
      </c>
      <c r="AJ63" s="14" t="s">
        <v>223</v>
      </c>
      <c r="AK63" s="14" t="s">
        <v>223</v>
      </c>
      <c r="AL63" s="14" t="s">
        <v>223</v>
      </c>
      <c r="AM63" s="14" t="s">
        <v>223</v>
      </c>
      <c r="AN63" s="14" t="s">
        <v>223</v>
      </c>
      <c r="AO63" s="14" t="s">
        <v>223</v>
      </c>
      <c r="AP63" s="14" t="s">
        <v>223</v>
      </c>
      <c r="AQ63" s="14" t="s">
        <v>223</v>
      </c>
      <c r="AR63" s="17">
        <f t="shared" si="2"/>
        <v>1500000</v>
      </c>
      <c r="AS63" s="17">
        <v>1500000</v>
      </c>
      <c r="AT63" s="20">
        <f t="shared" si="3"/>
        <v>0</v>
      </c>
      <c r="AU63" s="14" t="s">
        <v>333</v>
      </c>
      <c r="AV63" s="18">
        <v>43784</v>
      </c>
      <c r="AW63" s="14" t="s">
        <v>223</v>
      </c>
      <c r="AX63" s="18">
        <v>43789</v>
      </c>
      <c r="AY63" s="22">
        <v>4</v>
      </c>
      <c r="AZ63" s="18" t="s">
        <v>223</v>
      </c>
      <c r="BA63" s="24" t="s">
        <v>320</v>
      </c>
      <c r="BB63" s="24" t="s">
        <v>223</v>
      </c>
      <c r="BC63" s="71"/>
    </row>
    <row r="64" spans="2:56" ht="63.75" hidden="1" x14ac:dyDescent="0.2">
      <c r="B64" s="33">
        <v>2019</v>
      </c>
      <c r="C64" s="13" t="s">
        <v>176</v>
      </c>
      <c r="D64" s="28" t="s">
        <v>177</v>
      </c>
      <c r="E64" s="14" t="s">
        <v>178</v>
      </c>
      <c r="F64" s="14" t="s">
        <v>219</v>
      </c>
      <c r="G64" s="14" t="s">
        <v>818</v>
      </c>
      <c r="H64" s="14" t="s">
        <v>429</v>
      </c>
      <c r="I64" s="14" t="s">
        <v>433</v>
      </c>
      <c r="J64" s="15">
        <v>43777</v>
      </c>
      <c r="K64" s="17">
        <v>400000</v>
      </c>
      <c r="L64" s="14" t="s">
        <v>810</v>
      </c>
      <c r="M64" s="15">
        <v>43777</v>
      </c>
      <c r="N64" s="14" t="s">
        <v>192</v>
      </c>
      <c r="O64" s="14" t="s">
        <v>223</v>
      </c>
      <c r="P64" s="16">
        <v>43804</v>
      </c>
      <c r="Q64" s="16">
        <v>43805</v>
      </c>
      <c r="R64" s="16" t="s">
        <v>223</v>
      </c>
      <c r="S64" s="16" t="s">
        <v>223</v>
      </c>
      <c r="T64" s="16" t="s">
        <v>223</v>
      </c>
      <c r="U64" s="14" t="s">
        <v>223</v>
      </c>
      <c r="V64" s="14" t="s">
        <v>223</v>
      </c>
      <c r="W64" s="14" t="s">
        <v>223</v>
      </c>
      <c r="X64" s="14" t="s">
        <v>223</v>
      </c>
      <c r="Y64" s="14" t="s">
        <v>223</v>
      </c>
      <c r="Z64" s="14" t="s">
        <v>223</v>
      </c>
      <c r="AA64" s="14" t="s">
        <v>223</v>
      </c>
      <c r="AB64" s="23">
        <v>0</v>
      </c>
      <c r="AC64" s="23">
        <v>0</v>
      </c>
      <c r="AD64" s="23">
        <v>0</v>
      </c>
      <c r="AE64" s="23">
        <v>0</v>
      </c>
      <c r="AF64" s="23">
        <v>0</v>
      </c>
      <c r="AG64" s="23">
        <v>0</v>
      </c>
      <c r="AH64" s="23">
        <v>0</v>
      </c>
      <c r="AI64" s="23">
        <v>0</v>
      </c>
      <c r="AJ64" s="14" t="s">
        <v>223</v>
      </c>
      <c r="AK64" s="14" t="s">
        <v>223</v>
      </c>
      <c r="AL64" s="14" t="s">
        <v>223</v>
      </c>
      <c r="AM64" s="14" t="s">
        <v>223</v>
      </c>
      <c r="AN64" s="14" t="s">
        <v>223</v>
      </c>
      <c r="AO64" s="14" t="s">
        <v>223</v>
      </c>
      <c r="AP64" s="14" t="s">
        <v>223</v>
      </c>
      <c r="AQ64" s="14" t="s">
        <v>223</v>
      </c>
      <c r="AR64" s="17">
        <f t="shared" si="2"/>
        <v>400000</v>
      </c>
      <c r="AS64" s="17">
        <v>400000</v>
      </c>
      <c r="AT64" s="20">
        <f t="shared" si="3"/>
        <v>0</v>
      </c>
      <c r="AU64" s="14" t="str">
        <f>+L64</f>
        <v>1 DÍA HÁBIL</v>
      </c>
      <c r="AV64" s="18">
        <v>43804</v>
      </c>
      <c r="AW64" s="14" t="s">
        <v>223</v>
      </c>
      <c r="AX64" s="18">
        <v>43805</v>
      </c>
      <c r="AY64" s="22">
        <v>4</v>
      </c>
      <c r="AZ64" s="18" t="s">
        <v>223</v>
      </c>
      <c r="BA64" s="24" t="s">
        <v>320</v>
      </c>
      <c r="BB64" s="24" t="s">
        <v>223</v>
      </c>
      <c r="BC64" s="71"/>
    </row>
    <row r="65" spans="2:56" ht="63.75" hidden="1" x14ac:dyDescent="0.2">
      <c r="B65" s="33">
        <v>2019</v>
      </c>
      <c r="C65" s="13" t="s">
        <v>179</v>
      </c>
      <c r="D65" s="28" t="s">
        <v>180</v>
      </c>
      <c r="E65" s="14" t="s">
        <v>477</v>
      </c>
      <c r="F65" s="14" t="s">
        <v>219</v>
      </c>
      <c r="G65" s="14" t="s">
        <v>818</v>
      </c>
      <c r="H65" s="14" t="s">
        <v>434</v>
      </c>
      <c r="I65" s="14" t="s">
        <v>435</v>
      </c>
      <c r="J65" s="15">
        <v>43798</v>
      </c>
      <c r="K65" s="17">
        <v>4819500</v>
      </c>
      <c r="L65" s="14" t="s">
        <v>812</v>
      </c>
      <c r="M65" s="18" t="s">
        <v>436</v>
      </c>
      <c r="N65" s="14" t="s">
        <v>192</v>
      </c>
      <c r="O65" s="14" t="s">
        <v>223</v>
      </c>
      <c r="P65" s="16">
        <v>43801</v>
      </c>
      <c r="Q65" s="16">
        <v>43830</v>
      </c>
      <c r="R65" s="16" t="s">
        <v>223</v>
      </c>
      <c r="S65" s="16" t="s">
        <v>223</v>
      </c>
      <c r="T65" s="16" t="s">
        <v>223</v>
      </c>
      <c r="U65" s="14" t="s">
        <v>223</v>
      </c>
      <c r="V65" s="14" t="s">
        <v>223</v>
      </c>
      <c r="W65" s="14" t="s">
        <v>223</v>
      </c>
      <c r="X65" s="14" t="s">
        <v>223</v>
      </c>
      <c r="Y65" s="14" t="s">
        <v>223</v>
      </c>
      <c r="Z65" s="14" t="s">
        <v>223</v>
      </c>
      <c r="AA65" s="14" t="s">
        <v>223</v>
      </c>
      <c r="AB65" s="23">
        <v>1428000</v>
      </c>
      <c r="AC65" s="23">
        <v>0</v>
      </c>
      <c r="AD65" s="23">
        <v>0</v>
      </c>
      <c r="AE65" s="23">
        <v>0</v>
      </c>
      <c r="AF65" s="23">
        <v>0</v>
      </c>
      <c r="AG65" s="23">
        <v>0</v>
      </c>
      <c r="AH65" s="23">
        <v>0</v>
      </c>
      <c r="AI65" s="23">
        <v>0</v>
      </c>
      <c r="AJ65" s="14" t="s">
        <v>214</v>
      </c>
      <c r="AK65" s="14" t="s">
        <v>214</v>
      </c>
      <c r="AL65" s="14" t="s">
        <v>215</v>
      </c>
      <c r="AM65" s="14" t="s">
        <v>223</v>
      </c>
      <c r="AN65" s="14" t="s">
        <v>223</v>
      </c>
      <c r="AO65" s="14" t="s">
        <v>223</v>
      </c>
      <c r="AP65" s="14" t="s">
        <v>223</v>
      </c>
      <c r="AQ65" s="14" t="s">
        <v>223</v>
      </c>
      <c r="AR65" s="17">
        <f t="shared" si="2"/>
        <v>6247500</v>
      </c>
      <c r="AS65" s="17">
        <v>5622750</v>
      </c>
      <c r="AT65" s="20">
        <f t="shared" si="3"/>
        <v>624750</v>
      </c>
      <c r="AU65" s="14" t="s">
        <v>211</v>
      </c>
      <c r="AV65" s="18">
        <v>43892</v>
      </c>
      <c r="AW65" s="14" t="s">
        <v>223</v>
      </c>
      <c r="AX65" s="18">
        <v>43893</v>
      </c>
      <c r="AY65" s="22">
        <v>4</v>
      </c>
      <c r="AZ65" s="18" t="s">
        <v>223</v>
      </c>
      <c r="BA65" s="24" t="s">
        <v>320</v>
      </c>
      <c r="BB65" s="24" t="s">
        <v>223</v>
      </c>
      <c r="BC65" s="71"/>
    </row>
    <row r="66" spans="2:56" ht="38.25" hidden="1" x14ac:dyDescent="0.2">
      <c r="B66" s="33">
        <v>2019</v>
      </c>
      <c r="C66" s="13" t="s">
        <v>181</v>
      </c>
      <c r="D66" s="28" t="s">
        <v>182</v>
      </c>
      <c r="E66" s="14" t="s">
        <v>104</v>
      </c>
      <c r="F66" s="14" t="s">
        <v>219</v>
      </c>
      <c r="G66" s="14" t="s">
        <v>186</v>
      </c>
      <c r="H66" s="14" t="s">
        <v>437</v>
      </c>
      <c r="I66" s="14" t="s">
        <v>438</v>
      </c>
      <c r="J66" s="15">
        <v>43803</v>
      </c>
      <c r="K66" s="17">
        <v>2362150</v>
      </c>
      <c r="L66" s="14" t="s">
        <v>1077</v>
      </c>
      <c r="M66" s="15">
        <v>43803</v>
      </c>
      <c r="N66" s="14" t="s">
        <v>192</v>
      </c>
      <c r="O66" s="14" t="s">
        <v>223</v>
      </c>
      <c r="P66" s="16">
        <v>43809</v>
      </c>
      <c r="Q66" s="16">
        <v>43812</v>
      </c>
      <c r="R66" s="16" t="s">
        <v>223</v>
      </c>
      <c r="S66" s="16" t="s">
        <v>223</v>
      </c>
      <c r="T66" s="16" t="s">
        <v>223</v>
      </c>
      <c r="U66" s="14" t="s">
        <v>223</v>
      </c>
      <c r="V66" s="14" t="s">
        <v>223</v>
      </c>
      <c r="W66" s="14" t="s">
        <v>223</v>
      </c>
      <c r="X66" s="14" t="s">
        <v>223</v>
      </c>
      <c r="Y66" s="14" t="s">
        <v>223</v>
      </c>
      <c r="Z66" s="14" t="s">
        <v>223</v>
      </c>
      <c r="AA66" s="14" t="s">
        <v>223</v>
      </c>
      <c r="AB66" s="23">
        <v>0</v>
      </c>
      <c r="AC66" s="23">
        <v>0</v>
      </c>
      <c r="AD66" s="23">
        <v>0</v>
      </c>
      <c r="AE66" s="23">
        <v>0</v>
      </c>
      <c r="AF66" s="23">
        <v>0</v>
      </c>
      <c r="AG66" s="23">
        <v>0</v>
      </c>
      <c r="AH66" s="23">
        <v>0</v>
      </c>
      <c r="AI66" s="23">
        <v>0</v>
      </c>
      <c r="AJ66" s="14" t="s">
        <v>223</v>
      </c>
      <c r="AK66" s="14" t="s">
        <v>223</v>
      </c>
      <c r="AL66" s="14" t="s">
        <v>223</v>
      </c>
      <c r="AM66" s="14" t="s">
        <v>223</v>
      </c>
      <c r="AN66" s="14" t="s">
        <v>223</v>
      </c>
      <c r="AO66" s="14" t="s">
        <v>223</v>
      </c>
      <c r="AP66" s="14" t="s">
        <v>223</v>
      </c>
      <c r="AQ66" s="14" t="s">
        <v>223</v>
      </c>
      <c r="AR66" s="17">
        <f t="shared" si="2"/>
        <v>2362150</v>
      </c>
      <c r="AS66" s="17">
        <v>2362150</v>
      </c>
      <c r="AT66" s="20">
        <f t="shared" si="3"/>
        <v>0</v>
      </c>
      <c r="AU66" s="14" t="s">
        <v>431</v>
      </c>
      <c r="AV66" s="18">
        <v>43809</v>
      </c>
      <c r="AW66" s="14" t="s">
        <v>223</v>
      </c>
      <c r="AX66" s="18">
        <v>43815</v>
      </c>
      <c r="AY66" s="22">
        <v>4</v>
      </c>
      <c r="AZ66" s="18" t="s">
        <v>223</v>
      </c>
      <c r="BA66" s="24" t="s">
        <v>320</v>
      </c>
      <c r="BB66" s="24" t="s">
        <v>223</v>
      </c>
      <c r="BC66" s="71"/>
      <c r="BD66" s="12"/>
    </row>
    <row r="67" spans="2:56" ht="38.25" hidden="1" x14ac:dyDescent="0.2">
      <c r="B67" s="33">
        <v>2019</v>
      </c>
      <c r="C67" s="13" t="s">
        <v>183</v>
      </c>
      <c r="D67" s="28" t="s">
        <v>184</v>
      </c>
      <c r="E67" s="14" t="s">
        <v>185</v>
      </c>
      <c r="F67" s="14" t="s">
        <v>31</v>
      </c>
      <c r="G67" s="14" t="s">
        <v>1051</v>
      </c>
      <c r="H67" s="14" t="s">
        <v>1069</v>
      </c>
      <c r="I67" s="14" t="s">
        <v>440</v>
      </c>
      <c r="J67" s="15">
        <v>43826</v>
      </c>
      <c r="K67" s="17">
        <v>8400000</v>
      </c>
      <c r="L67" s="14" t="s">
        <v>212</v>
      </c>
      <c r="M67" s="15">
        <v>43837</v>
      </c>
      <c r="N67" s="14" t="s">
        <v>197</v>
      </c>
      <c r="O67" s="18">
        <v>43837</v>
      </c>
      <c r="P67" s="16">
        <v>43837</v>
      </c>
      <c r="Q67" s="16">
        <v>43958</v>
      </c>
      <c r="R67" s="16" t="s">
        <v>441</v>
      </c>
      <c r="S67" s="30" t="s">
        <v>442</v>
      </c>
      <c r="T67" s="16" t="s">
        <v>223</v>
      </c>
      <c r="U67" s="14" t="s">
        <v>223</v>
      </c>
      <c r="V67" s="14" t="s">
        <v>223</v>
      </c>
      <c r="W67" s="14" t="s">
        <v>223</v>
      </c>
      <c r="X67" s="14" t="s">
        <v>223</v>
      </c>
      <c r="Y67" s="14" t="s">
        <v>223</v>
      </c>
      <c r="Z67" s="14" t="s">
        <v>223</v>
      </c>
      <c r="AA67" s="14" t="s">
        <v>223</v>
      </c>
      <c r="AB67" s="23">
        <v>0</v>
      </c>
      <c r="AC67" s="23">
        <v>0</v>
      </c>
      <c r="AD67" s="23">
        <v>0</v>
      </c>
      <c r="AE67" s="23">
        <v>0</v>
      </c>
      <c r="AF67" s="23">
        <v>0</v>
      </c>
      <c r="AG67" s="23">
        <v>0</v>
      </c>
      <c r="AH67" s="23">
        <v>0</v>
      </c>
      <c r="AI67" s="23">
        <v>0</v>
      </c>
      <c r="AJ67" s="14" t="s">
        <v>223</v>
      </c>
      <c r="AK67" s="14" t="s">
        <v>223</v>
      </c>
      <c r="AL67" s="14" t="s">
        <v>223</v>
      </c>
      <c r="AM67" s="14" t="s">
        <v>223</v>
      </c>
      <c r="AN67" s="14" t="s">
        <v>223</v>
      </c>
      <c r="AO67" s="14" t="s">
        <v>223</v>
      </c>
      <c r="AP67" s="14" t="s">
        <v>223</v>
      </c>
      <c r="AQ67" s="14" t="s">
        <v>223</v>
      </c>
      <c r="AR67" s="17">
        <f t="shared" si="2"/>
        <v>8400000</v>
      </c>
      <c r="AS67" s="17">
        <v>420000</v>
      </c>
      <c r="AT67" s="20">
        <f t="shared" si="3"/>
        <v>7980000</v>
      </c>
      <c r="AU67" s="14" t="s">
        <v>443</v>
      </c>
      <c r="AV67" s="18">
        <v>43843</v>
      </c>
      <c r="AW67" s="18">
        <v>43844</v>
      </c>
      <c r="AX67" s="18">
        <v>43858</v>
      </c>
      <c r="AY67" s="22">
        <v>2</v>
      </c>
      <c r="AZ67" s="18">
        <v>44081</v>
      </c>
      <c r="BA67" s="24" t="s">
        <v>320</v>
      </c>
      <c r="BB67" s="24" t="s">
        <v>223</v>
      </c>
      <c r="BC67" s="71"/>
    </row>
    <row r="68" spans="2:56" ht="127.5" x14ac:dyDescent="0.2">
      <c r="B68" s="33">
        <v>2020</v>
      </c>
      <c r="C68" s="13" t="s">
        <v>444</v>
      </c>
      <c r="D68" s="28" t="s">
        <v>445</v>
      </c>
      <c r="E68" s="14" t="s">
        <v>98</v>
      </c>
      <c r="F68" s="14" t="s">
        <v>31</v>
      </c>
      <c r="G68" s="14" t="s">
        <v>818</v>
      </c>
      <c r="H68" s="14" t="s">
        <v>1072</v>
      </c>
      <c r="I68" s="14" t="s">
        <v>567</v>
      </c>
      <c r="J68" s="18">
        <v>43843</v>
      </c>
      <c r="K68" s="17">
        <v>19150848</v>
      </c>
      <c r="L68" s="14" t="s">
        <v>222</v>
      </c>
      <c r="M68" s="18" t="s">
        <v>568</v>
      </c>
      <c r="N68" s="14" t="s">
        <v>192</v>
      </c>
      <c r="O68" s="18">
        <v>43843</v>
      </c>
      <c r="P68" s="16">
        <v>43843</v>
      </c>
      <c r="Q68" s="16">
        <v>44209</v>
      </c>
      <c r="R68" s="16" t="s">
        <v>569</v>
      </c>
      <c r="S68" s="30" t="s">
        <v>572</v>
      </c>
      <c r="T68" s="16">
        <v>43922</v>
      </c>
      <c r="U68" s="18">
        <v>43934</v>
      </c>
      <c r="V68" s="18">
        <v>43935</v>
      </c>
      <c r="W68" s="18">
        <v>44045</v>
      </c>
      <c r="X68" s="18">
        <v>44209</v>
      </c>
      <c r="Y68" s="18">
        <v>44220</v>
      </c>
      <c r="Z68" s="18">
        <v>44222</v>
      </c>
      <c r="AA68" s="18">
        <v>44256</v>
      </c>
      <c r="AB68" s="23">
        <v>2805915</v>
      </c>
      <c r="AC68" s="23">
        <v>0</v>
      </c>
      <c r="AD68" s="23">
        <v>0</v>
      </c>
      <c r="AE68" s="23">
        <v>0</v>
      </c>
      <c r="AF68" s="23">
        <v>0</v>
      </c>
      <c r="AG68" s="23">
        <v>0</v>
      </c>
      <c r="AH68" s="23">
        <v>0</v>
      </c>
      <c r="AI68" s="23">
        <v>0</v>
      </c>
      <c r="AJ68" s="14" t="s">
        <v>206</v>
      </c>
      <c r="AK68" s="14" t="s">
        <v>562</v>
      </c>
      <c r="AL68" s="14" t="s">
        <v>223</v>
      </c>
      <c r="AM68" s="14" t="s">
        <v>223</v>
      </c>
      <c r="AN68" s="14" t="s">
        <v>223</v>
      </c>
      <c r="AO68" s="14" t="s">
        <v>223</v>
      </c>
      <c r="AP68" s="14" t="s">
        <v>223</v>
      </c>
      <c r="AQ68" s="14" t="s">
        <v>570</v>
      </c>
      <c r="AR68" s="17">
        <f t="shared" si="2"/>
        <v>21956763</v>
      </c>
      <c r="AS68" s="17">
        <v>21956763</v>
      </c>
      <c r="AT68" s="20">
        <f t="shared" si="3"/>
        <v>0</v>
      </c>
      <c r="AU68" s="14" t="s">
        <v>571</v>
      </c>
      <c r="AV68" s="18">
        <v>44560</v>
      </c>
      <c r="AW68" s="18">
        <v>44560</v>
      </c>
      <c r="AX68" s="18">
        <v>44560</v>
      </c>
      <c r="AY68" s="22">
        <v>4</v>
      </c>
      <c r="AZ68" s="18">
        <v>45656</v>
      </c>
      <c r="BA68" s="24" t="s">
        <v>320</v>
      </c>
      <c r="BB68" s="18">
        <v>44655</v>
      </c>
      <c r="BC68" s="71"/>
    </row>
    <row r="69" spans="2:56" ht="76.5" hidden="1" x14ac:dyDescent="0.2">
      <c r="B69" s="33">
        <v>2020</v>
      </c>
      <c r="C69" s="13" t="s">
        <v>446</v>
      </c>
      <c r="D69" s="28" t="s">
        <v>447</v>
      </c>
      <c r="E69" s="14" t="s">
        <v>747</v>
      </c>
      <c r="F69" s="14" t="s">
        <v>219</v>
      </c>
      <c r="G69" s="14" t="s">
        <v>818</v>
      </c>
      <c r="H69" s="14" t="s">
        <v>573</v>
      </c>
      <c r="I69" s="14" t="s">
        <v>574</v>
      </c>
      <c r="J69" s="15">
        <v>43843</v>
      </c>
      <c r="K69" s="17">
        <v>725900</v>
      </c>
      <c r="L69" s="14" t="s">
        <v>204</v>
      </c>
      <c r="M69" s="15">
        <v>43843</v>
      </c>
      <c r="N69" s="14" t="s">
        <v>565</v>
      </c>
      <c r="O69" s="14" t="s">
        <v>223</v>
      </c>
      <c r="P69" s="16">
        <v>43844</v>
      </c>
      <c r="Q69" s="16">
        <v>43875</v>
      </c>
      <c r="R69" s="16" t="s">
        <v>223</v>
      </c>
      <c r="S69" s="16" t="s">
        <v>223</v>
      </c>
      <c r="T69" s="16" t="s">
        <v>223</v>
      </c>
      <c r="U69" s="14" t="s">
        <v>223</v>
      </c>
      <c r="V69" s="14" t="s">
        <v>223</v>
      </c>
      <c r="W69" s="14" t="s">
        <v>223</v>
      </c>
      <c r="X69" s="14" t="s">
        <v>223</v>
      </c>
      <c r="Y69" s="14" t="s">
        <v>223</v>
      </c>
      <c r="Z69" s="14" t="s">
        <v>223</v>
      </c>
      <c r="AA69" s="14" t="s">
        <v>223</v>
      </c>
      <c r="AB69" s="23">
        <v>0</v>
      </c>
      <c r="AC69" s="23">
        <v>0</v>
      </c>
      <c r="AD69" s="23">
        <v>0</v>
      </c>
      <c r="AE69" s="23">
        <v>0</v>
      </c>
      <c r="AF69" s="23">
        <v>0</v>
      </c>
      <c r="AG69" s="23">
        <v>0</v>
      </c>
      <c r="AH69" s="23">
        <v>0</v>
      </c>
      <c r="AI69" s="23">
        <v>0</v>
      </c>
      <c r="AJ69" s="14" t="s">
        <v>223</v>
      </c>
      <c r="AK69" s="14" t="s">
        <v>223</v>
      </c>
      <c r="AL69" s="14" t="s">
        <v>223</v>
      </c>
      <c r="AM69" s="14" t="s">
        <v>223</v>
      </c>
      <c r="AN69" s="14" t="s">
        <v>223</v>
      </c>
      <c r="AO69" s="14" t="s">
        <v>223</v>
      </c>
      <c r="AP69" s="14" t="s">
        <v>223</v>
      </c>
      <c r="AQ69" s="14" t="s">
        <v>223</v>
      </c>
      <c r="AR69" s="17">
        <f t="shared" si="2"/>
        <v>725900</v>
      </c>
      <c r="AS69" s="17">
        <v>725900</v>
      </c>
      <c r="AT69" s="20">
        <f t="shared" si="3"/>
        <v>0</v>
      </c>
      <c r="AU69" s="14" t="s">
        <v>1084</v>
      </c>
      <c r="AV69" s="18">
        <v>43857</v>
      </c>
      <c r="AW69" s="18" t="s">
        <v>216</v>
      </c>
      <c r="AX69" s="18">
        <v>43866</v>
      </c>
      <c r="AY69" s="22">
        <v>4</v>
      </c>
      <c r="AZ69" s="18" t="s">
        <v>223</v>
      </c>
      <c r="BA69" s="24" t="s">
        <v>320</v>
      </c>
      <c r="BB69" s="24" t="s">
        <v>223</v>
      </c>
      <c r="BC69" s="71"/>
    </row>
    <row r="70" spans="2:56" ht="25.5" hidden="1" x14ac:dyDescent="0.2">
      <c r="B70" s="33">
        <v>2020</v>
      </c>
      <c r="C70" s="13" t="s">
        <v>448</v>
      </c>
      <c r="D70" s="28" t="s">
        <v>449</v>
      </c>
      <c r="E70" s="14" t="s">
        <v>450</v>
      </c>
      <c r="F70" s="14" t="s">
        <v>219</v>
      </c>
      <c r="G70" s="14" t="s">
        <v>186</v>
      </c>
      <c r="H70" s="14" t="s">
        <v>575</v>
      </c>
      <c r="I70" s="14" t="s">
        <v>576</v>
      </c>
      <c r="J70" s="15">
        <v>43851</v>
      </c>
      <c r="K70" s="17">
        <v>1375602</v>
      </c>
      <c r="L70" s="14" t="s">
        <v>275</v>
      </c>
      <c r="M70" s="15">
        <v>43851</v>
      </c>
      <c r="N70" s="14" t="s">
        <v>192</v>
      </c>
      <c r="O70" s="14" t="s">
        <v>223</v>
      </c>
      <c r="P70" s="16">
        <v>43864</v>
      </c>
      <c r="Q70" s="16">
        <v>43868</v>
      </c>
      <c r="R70" s="16" t="s">
        <v>223</v>
      </c>
      <c r="S70" s="16" t="s">
        <v>223</v>
      </c>
      <c r="T70" s="16" t="s">
        <v>223</v>
      </c>
      <c r="U70" s="14" t="s">
        <v>223</v>
      </c>
      <c r="V70" s="14" t="s">
        <v>223</v>
      </c>
      <c r="W70" s="14" t="s">
        <v>223</v>
      </c>
      <c r="X70" s="14" t="s">
        <v>223</v>
      </c>
      <c r="Y70" s="14" t="s">
        <v>223</v>
      </c>
      <c r="Z70" s="14" t="s">
        <v>223</v>
      </c>
      <c r="AA70" s="14" t="s">
        <v>223</v>
      </c>
      <c r="AB70" s="23">
        <v>0</v>
      </c>
      <c r="AC70" s="23">
        <v>0</v>
      </c>
      <c r="AD70" s="23">
        <v>0</v>
      </c>
      <c r="AE70" s="23">
        <v>0</v>
      </c>
      <c r="AF70" s="23">
        <v>0</v>
      </c>
      <c r="AG70" s="23">
        <v>0</v>
      </c>
      <c r="AH70" s="23">
        <v>0</v>
      </c>
      <c r="AI70" s="23">
        <v>0</v>
      </c>
      <c r="AJ70" s="14" t="s">
        <v>223</v>
      </c>
      <c r="AK70" s="14" t="s">
        <v>223</v>
      </c>
      <c r="AL70" s="14" t="s">
        <v>223</v>
      </c>
      <c r="AM70" s="14" t="s">
        <v>223</v>
      </c>
      <c r="AN70" s="14" t="s">
        <v>223</v>
      </c>
      <c r="AO70" s="14" t="s">
        <v>223</v>
      </c>
      <c r="AP70" s="14" t="s">
        <v>223</v>
      </c>
      <c r="AQ70" s="14" t="s">
        <v>223</v>
      </c>
      <c r="AR70" s="17">
        <f t="shared" si="2"/>
        <v>1375602</v>
      </c>
      <c r="AS70" s="17">
        <v>1375602</v>
      </c>
      <c r="AT70" s="20">
        <f t="shared" si="3"/>
        <v>0</v>
      </c>
      <c r="AU70" s="14" t="s">
        <v>439</v>
      </c>
      <c r="AV70" s="18">
        <v>43867</v>
      </c>
      <c r="AW70" s="18" t="s">
        <v>223</v>
      </c>
      <c r="AX70" s="18">
        <v>43868</v>
      </c>
      <c r="AY70" s="22">
        <v>4</v>
      </c>
      <c r="AZ70" s="18" t="s">
        <v>223</v>
      </c>
      <c r="BA70" s="24" t="s">
        <v>320</v>
      </c>
      <c r="BB70" s="24" t="s">
        <v>223</v>
      </c>
      <c r="BC70" s="71"/>
    </row>
    <row r="71" spans="2:56" ht="76.5" x14ac:dyDescent="0.2">
      <c r="B71" s="33">
        <v>2020</v>
      </c>
      <c r="C71" s="13" t="s">
        <v>451</v>
      </c>
      <c r="D71" s="28" t="s">
        <v>452</v>
      </c>
      <c r="E71" s="14" t="s">
        <v>141</v>
      </c>
      <c r="F71" s="14" t="s">
        <v>31</v>
      </c>
      <c r="G71" s="14" t="s">
        <v>1051</v>
      </c>
      <c r="H71" s="14" t="s">
        <v>667</v>
      </c>
      <c r="I71" s="14" t="s">
        <v>577</v>
      </c>
      <c r="J71" s="15">
        <v>43851</v>
      </c>
      <c r="K71" s="17">
        <v>22200000</v>
      </c>
      <c r="L71" s="14" t="s">
        <v>202</v>
      </c>
      <c r="M71" s="18" t="s">
        <v>578</v>
      </c>
      <c r="N71" s="14" t="s">
        <v>194</v>
      </c>
      <c r="O71" s="18">
        <v>43853</v>
      </c>
      <c r="P71" s="16">
        <v>43853</v>
      </c>
      <c r="Q71" s="16">
        <v>44035</v>
      </c>
      <c r="R71" s="16" t="s">
        <v>579</v>
      </c>
      <c r="S71" s="30" t="s">
        <v>580</v>
      </c>
      <c r="T71" s="16">
        <v>43914</v>
      </c>
      <c r="U71" s="18">
        <v>43933</v>
      </c>
      <c r="V71" s="18">
        <v>43934</v>
      </c>
      <c r="W71" s="18">
        <v>43974</v>
      </c>
      <c r="X71" s="18" t="s">
        <v>223</v>
      </c>
      <c r="Y71" s="14" t="s">
        <v>223</v>
      </c>
      <c r="Z71" s="14" t="s">
        <v>223</v>
      </c>
      <c r="AA71" s="14" t="s">
        <v>223</v>
      </c>
      <c r="AB71" s="23">
        <v>11100000</v>
      </c>
      <c r="AC71" s="23">
        <v>3700000</v>
      </c>
      <c r="AD71" s="23">
        <v>0</v>
      </c>
      <c r="AE71" s="23">
        <v>0</v>
      </c>
      <c r="AF71" s="23">
        <v>0</v>
      </c>
      <c r="AG71" s="23">
        <v>0</v>
      </c>
      <c r="AH71" s="23">
        <v>0</v>
      </c>
      <c r="AI71" s="23">
        <v>0</v>
      </c>
      <c r="AJ71" s="14" t="s">
        <v>211</v>
      </c>
      <c r="AK71" s="14" t="s">
        <v>204</v>
      </c>
      <c r="AL71" s="14" t="s">
        <v>223</v>
      </c>
      <c r="AM71" s="14" t="s">
        <v>223</v>
      </c>
      <c r="AN71" s="14" t="s">
        <v>223</v>
      </c>
      <c r="AO71" s="14" t="s">
        <v>223</v>
      </c>
      <c r="AP71" s="14" t="s">
        <v>223</v>
      </c>
      <c r="AQ71" s="14" t="s">
        <v>223</v>
      </c>
      <c r="AR71" s="17">
        <f t="shared" si="2"/>
        <v>37000000</v>
      </c>
      <c r="AS71" s="17">
        <v>37000000</v>
      </c>
      <c r="AT71" s="20">
        <f t="shared" si="3"/>
        <v>0</v>
      </c>
      <c r="AU71" s="14" t="s">
        <v>207</v>
      </c>
      <c r="AV71" s="18">
        <v>44218</v>
      </c>
      <c r="AW71" s="18">
        <v>44218</v>
      </c>
      <c r="AX71" s="18">
        <v>44224</v>
      </c>
      <c r="AY71" s="22">
        <v>4</v>
      </c>
      <c r="AZ71" s="18">
        <v>44339</v>
      </c>
      <c r="BA71" s="24" t="s">
        <v>320</v>
      </c>
      <c r="BB71" s="18">
        <v>44539</v>
      </c>
      <c r="BC71" s="71"/>
    </row>
    <row r="72" spans="2:56" ht="51" x14ac:dyDescent="0.2">
      <c r="B72" s="33">
        <v>2020</v>
      </c>
      <c r="C72" s="13" t="s">
        <v>453</v>
      </c>
      <c r="D72" s="28" t="s">
        <v>115</v>
      </c>
      <c r="E72" s="14" t="s">
        <v>454</v>
      </c>
      <c r="F72" s="14" t="s">
        <v>31</v>
      </c>
      <c r="G72" s="14" t="s">
        <v>1051</v>
      </c>
      <c r="H72" s="14" t="s">
        <v>1036</v>
      </c>
      <c r="I72" s="14" t="s">
        <v>1044</v>
      </c>
      <c r="J72" s="15">
        <v>43853</v>
      </c>
      <c r="K72" s="17">
        <v>27000000</v>
      </c>
      <c r="L72" s="14" t="s">
        <v>202</v>
      </c>
      <c r="M72" s="18" t="s">
        <v>581</v>
      </c>
      <c r="N72" s="14" t="s">
        <v>197</v>
      </c>
      <c r="O72" s="18">
        <v>43854</v>
      </c>
      <c r="P72" s="16">
        <v>43854</v>
      </c>
      <c r="Q72" s="16">
        <v>44036</v>
      </c>
      <c r="R72" s="16" t="s">
        <v>582</v>
      </c>
      <c r="S72" s="30" t="s">
        <v>583</v>
      </c>
      <c r="T72" s="16">
        <v>43914</v>
      </c>
      <c r="U72" s="18">
        <v>43934</v>
      </c>
      <c r="V72" s="18">
        <v>43935</v>
      </c>
      <c r="W72" s="18">
        <v>43971</v>
      </c>
      <c r="X72" s="18">
        <v>43972</v>
      </c>
      <c r="Y72" s="14" t="s">
        <v>223</v>
      </c>
      <c r="Z72" s="14" t="s">
        <v>223</v>
      </c>
      <c r="AA72" s="14" t="s">
        <v>223</v>
      </c>
      <c r="AB72" s="23">
        <v>0</v>
      </c>
      <c r="AC72" s="23">
        <v>0</v>
      </c>
      <c r="AD72" s="23">
        <v>0</v>
      </c>
      <c r="AE72" s="23">
        <v>0</v>
      </c>
      <c r="AF72" s="23">
        <v>0</v>
      </c>
      <c r="AG72" s="23">
        <v>0</v>
      </c>
      <c r="AH72" s="23">
        <v>0</v>
      </c>
      <c r="AI72" s="23">
        <v>0</v>
      </c>
      <c r="AJ72" s="14" t="s">
        <v>223</v>
      </c>
      <c r="AK72" s="14" t="s">
        <v>223</v>
      </c>
      <c r="AL72" s="14" t="s">
        <v>223</v>
      </c>
      <c r="AM72" s="14" t="s">
        <v>223</v>
      </c>
      <c r="AN72" s="14" t="s">
        <v>223</v>
      </c>
      <c r="AO72" s="14" t="s">
        <v>223</v>
      </c>
      <c r="AP72" s="14" t="s">
        <v>223</v>
      </c>
      <c r="AQ72" s="14" t="s">
        <v>223</v>
      </c>
      <c r="AR72" s="17">
        <f t="shared" si="2"/>
        <v>27000000</v>
      </c>
      <c r="AS72" s="17">
        <v>27000000</v>
      </c>
      <c r="AT72" s="20">
        <f t="shared" si="3"/>
        <v>0</v>
      </c>
      <c r="AU72" s="14" t="s">
        <v>202</v>
      </c>
      <c r="AV72" s="18">
        <v>44095</v>
      </c>
      <c r="AW72" s="18">
        <v>44095</v>
      </c>
      <c r="AX72" s="18">
        <v>44134</v>
      </c>
      <c r="AY72" s="22">
        <v>4</v>
      </c>
      <c r="AZ72" s="18">
        <v>44217</v>
      </c>
      <c r="BA72" s="24" t="s">
        <v>320</v>
      </c>
      <c r="BB72" s="18">
        <v>44719</v>
      </c>
      <c r="BC72" s="71"/>
    </row>
    <row r="73" spans="2:56" ht="76.5" hidden="1" x14ac:dyDescent="0.2">
      <c r="B73" s="33">
        <v>2020</v>
      </c>
      <c r="C73" s="13" t="s">
        <v>455</v>
      </c>
      <c r="D73" s="28" t="s">
        <v>456</v>
      </c>
      <c r="E73" s="14" t="s">
        <v>457</v>
      </c>
      <c r="F73" s="14" t="s">
        <v>219</v>
      </c>
      <c r="G73" s="14" t="s">
        <v>818</v>
      </c>
      <c r="H73" s="14" t="s">
        <v>373</v>
      </c>
      <c r="I73" s="14" t="s">
        <v>584</v>
      </c>
      <c r="J73" s="15">
        <v>43858</v>
      </c>
      <c r="K73" s="17">
        <v>416500</v>
      </c>
      <c r="L73" s="14" t="s">
        <v>245</v>
      </c>
      <c r="M73" s="15">
        <v>43858</v>
      </c>
      <c r="N73" s="14" t="s">
        <v>192</v>
      </c>
      <c r="O73" s="14" t="s">
        <v>223</v>
      </c>
      <c r="P73" s="16">
        <v>43888</v>
      </c>
      <c r="Q73" s="16">
        <v>43889</v>
      </c>
      <c r="R73" s="16" t="s">
        <v>223</v>
      </c>
      <c r="S73" s="16" t="s">
        <v>223</v>
      </c>
      <c r="T73" s="16" t="s">
        <v>223</v>
      </c>
      <c r="U73" s="14" t="s">
        <v>223</v>
      </c>
      <c r="V73" s="14" t="s">
        <v>223</v>
      </c>
      <c r="W73" s="14" t="s">
        <v>223</v>
      </c>
      <c r="X73" s="14" t="s">
        <v>223</v>
      </c>
      <c r="Y73" s="14" t="s">
        <v>223</v>
      </c>
      <c r="Z73" s="14" t="s">
        <v>223</v>
      </c>
      <c r="AA73" s="14" t="s">
        <v>223</v>
      </c>
      <c r="AB73" s="23">
        <v>0</v>
      </c>
      <c r="AC73" s="23">
        <v>0</v>
      </c>
      <c r="AD73" s="23">
        <v>0</v>
      </c>
      <c r="AE73" s="23">
        <v>0</v>
      </c>
      <c r="AF73" s="23">
        <v>0</v>
      </c>
      <c r="AG73" s="23">
        <v>0</v>
      </c>
      <c r="AH73" s="23">
        <v>0</v>
      </c>
      <c r="AI73" s="23">
        <v>0</v>
      </c>
      <c r="AJ73" s="14" t="s">
        <v>223</v>
      </c>
      <c r="AK73" s="14" t="s">
        <v>223</v>
      </c>
      <c r="AL73" s="14" t="s">
        <v>223</v>
      </c>
      <c r="AM73" s="14" t="s">
        <v>223</v>
      </c>
      <c r="AN73" s="14" t="s">
        <v>223</v>
      </c>
      <c r="AO73" s="14" t="s">
        <v>223</v>
      </c>
      <c r="AP73" s="14" t="s">
        <v>223</v>
      </c>
      <c r="AQ73" s="14" t="s">
        <v>223</v>
      </c>
      <c r="AR73" s="17">
        <f t="shared" si="2"/>
        <v>416500</v>
      </c>
      <c r="AS73" s="17">
        <v>416500</v>
      </c>
      <c r="AT73" s="20">
        <f t="shared" si="3"/>
        <v>0</v>
      </c>
      <c r="AU73" s="14" t="str">
        <f>+L73</f>
        <v>2 DIAS HABILES</v>
      </c>
      <c r="AV73" s="18">
        <v>43889</v>
      </c>
      <c r="AW73" s="18" t="s">
        <v>223</v>
      </c>
      <c r="AX73" s="18">
        <v>43889</v>
      </c>
      <c r="AY73" s="22">
        <v>4</v>
      </c>
      <c r="AZ73" s="18" t="s">
        <v>223</v>
      </c>
      <c r="BA73" s="24" t="s">
        <v>320</v>
      </c>
      <c r="BB73" s="24" t="s">
        <v>223</v>
      </c>
      <c r="BC73" s="71"/>
    </row>
    <row r="74" spans="2:56" ht="76.5" x14ac:dyDescent="0.2">
      <c r="B74" s="33">
        <v>2020</v>
      </c>
      <c r="C74" s="13" t="s">
        <v>458</v>
      </c>
      <c r="D74" s="28" t="s">
        <v>121</v>
      </c>
      <c r="E74" s="14" t="s">
        <v>459</v>
      </c>
      <c r="F74" s="14" t="s">
        <v>31</v>
      </c>
      <c r="G74" s="14" t="s">
        <v>1051</v>
      </c>
      <c r="H74" s="14" t="s">
        <v>1036</v>
      </c>
      <c r="I74" s="14" t="s">
        <v>1045</v>
      </c>
      <c r="J74" s="15">
        <v>43859</v>
      </c>
      <c r="K74" s="17">
        <v>8400000</v>
      </c>
      <c r="L74" s="14" t="s">
        <v>212</v>
      </c>
      <c r="M74" s="18" t="s">
        <v>585</v>
      </c>
      <c r="N74" s="14" t="s">
        <v>197</v>
      </c>
      <c r="O74" s="18">
        <v>43861</v>
      </c>
      <c r="P74" s="16">
        <v>43861</v>
      </c>
      <c r="Q74" s="16">
        <v>43981</v>
      </c>
      <c r="R74" s="16" t="s">
        <v>586</v>
      </c>
      <c r="S74" s="30" t="s">
        <v>587</v>
      </c>
      <c r="T74" s="16">
        <v>43922</v>
      </c>
      <c r="U74" s="16">
        <v>43973</v>
      </c>
      <c r="V74" s="14" t="s">
        <v>223</v>
      </c>
      <c r="W74" s="14" t="s">
        <v>223</v>
      </c>
      <c r="X74" s="14" t="s">
        <v>223</v>
      </c>
      <c r="Y74" s="14" t="s">
        <v>223</v>
      </c>
      <c r="Z74" s="14" t="s">
        <v>223</v>
      </c>
      <c r="AA74" s="14" t="s">
        <v>223</v>
      </c>
      <c r="AB74" s="23">
        <v>2100000</v>
      </c>
      <c r="AC74" s="23">
        <v>2100000</v>
      </c>
      <c r="AD74" s="23">
        <v>0</v>
      </c>
      <c r="AE74" s="23">
        <v>0</v>
      </c>
      <c r="AF74" s="23">
        <v>0</v>
      </c>
      <c r="AG74" s="23">
        <v>0</v>
      </c>
      <c r="AH74" s="23">
        <v>0</v>
      </c>
      <c r="AI74" s="23">
        <v>0</v>
      </c>
      <c r="AJ74" s="14" t="s">
        <v>204</v>
      </c>
      <c r="AK74" s="14" t="s">
        <v>204</v>
      </c>
      <c r="AL74" s="14" t="s">
        <v>223</v>
      </c>
      <c r="AM74" s="14" t="s">
        <v>223</v>
      </c>
      <c r="AN74" s="14" t="s">
        <v>223</v>
      </c>
      <c r="AO74" s="14" t="s">
        <v>223</v>
      </c>
      <c r="AP74" s="14" t="s">
        <v>223</v>
      </c>
      <c r="AQ74" s="14" t="s">
        <v>223</v>
      </c>
      <c r="AR74" s="17">
        <f t="shared" si="2"/>
        <v>12600000</v>
      </c>
      <c r="AS74" s="17">
        <v>12600000</v>
      </c>
      <c r="AT74" s="20">
        <f t="shared" si="3"/>
        <v>0</v>
      </c>
      <c r="AU74" s="14" t="s">
        <v>202</v>
      </c>
      <c r="AV74" s="18">
        <v>44095</v>
      </c>
      <c r="AW74" s="18">
        <v>44095</v>
      </c>
      <c r="AX74" s="18">
        <v>44134</v>
      </c>
      <c r="AY74" s="22">
        <v>4</v>
      </c>
      <c r="AZ74" s="18">
        <v>44217</v>
      </c>
      <c r="BA74" s="24" t="s">
        <v>320</v>
      </c>
      <c r="BB74" s="18">
        <v>44719</v>
      </c>
      <c r="BC74" s="71"/>
    </row>
    <row r="75" spans="2:56" ht="63.75" x14ac:dyDescent="0.2">
      <c r="B75" s="33">
        <v>2020</v>
      </c>
      <c r="C75" s="13" t="s">
        <v>460</v>
      </c>
      <c r="D75" s="28" t="s">
        <v>461</v>
      </c>
      <c r="E75" s="14" t="s">
        <v>462</v>
      </c>
      <c r="F75" s="14" t="s">
        <v>31</v>
      </c>
      <c r="G75" s="14" t="s">
        <v>818</v>
      </c>
      <c r="H75" s="14" t="s">
        <v>1073</v>
      </c>
      <c r="I75" s="14" t="s">
        <v>588</v>
      </c>
      <c r="J75" s="15">
        <v>43864</v>
      </c>
      <c r="K75" s="17">
        <v>10000000</v>
      </c>
      <c r="L75" s="14" t="s">
        <v>222</v>
      </c>
      <c r="M75" s="18" t="s">
        <v>589</v>
      </c>
      <c r="N75" s="14" t="s">
        <v>193</v>
      </c>
      <c r="O75" s="18">
        <v>43864</v>
      </c>
      <c r="P75" s="37">
        <v>43864</v>
      </c>
      <c r="Q75" s="37">
        <v>44230</v>
      </c>
      <c r="R75" s="37" t="s">
        <v>590</v>
      </c>
      <c r="S75" s="30" t="s">
        <v>591</v>
      </c>
      <c r="T75" s="37">
        <v>43909</v>
      </c>
      <c r="U75" s="18">
        <v>43933</v>
      </c>
      <c r="V75" s="18">
        <v>43934</v>
      </c>
      <c r="W75" s="18">
        <v>43983</v>
      </c>
      <c r="X75" s="14" t="s">
        <v>223</v>
      </c>
      <c r="Y75" s="14" t="s">
        <v>223</v>
      </c>
      <c r="Z75" s="14" t="s">
        <v>223</v>
      </c>
      <c r="AA75" s="14" t="s">
        <v>223</v>
      </c>
      <c r="AB75" s="23">
        <v>2700000</v>
      </c>
      <c r="AC75" s="23">
        <v>0</v>
      </c>
      <c r="AD75" s="23">
        <v>0</v>
      </c>
      <c r="AE75" s="23">
        <v>0</v>
      </c>
      <c r="AF75" s="23">
        <v>0</v>
      </c>
      <c r="AG75" s="23">
        <v>0</v>
      </c>
      <c r="AH75" s="23">
        <v>0</v>
      </c>
      <c r="AI75" s="23">
        <v>0</v>
      </c>
      <c r="AJ75" s="14" t="s">
        <v>211</v>
      </c>
      <c r="AK75" s="14" t="s">
        <v>223</v>
      </c>
      <c r="AL75" s="14" t="s">
        <v>223</v>
      </c>
      <c r="AM75" s="14" t="s">
        <v>223</v>
      </c>
      <c r="AN75" s="14" t="s">
        <v>223</v>
      </c>
      <c r="AO75" s="14" t="s">
        <v>223</v>
      </c>
      <c r="AP75" s="14" t="s">
        <v>223</v>
      </c>
      <c r="AQ75" s="14" t="s">
        <v>223</v>
      </c>
      <c r="AR75" s="17">
        <f t="shared" si="2"/>
        <v>12700000</v>
      </c>
      <c r="AS75" s="17">
        <v>12335318</v>
      </c>
      <c r="AT75" s="20">
        <f t="shared" si="3"/>
        <v>364682</v>
      </c>
      <c r="AU75" s="14" t="s">
        <v>592</v>
      </c>
      <c r="AV75" s="18">
        <v>44394</v>
      </c>
      <c r="AW75" s="18">
        <v>44396</v>
      </c>
      <c r="AX75" s="18">
        <v>44412</v>
      </c>
      <c r="AY75" s="22">
        <v>3</v>
      </c>
      <c r="AZ75" s="18">
        <v>44517</v>
      </c>
      <c r="BA75" s="24" t="s">
        <v>320</v>
      </c>
      <c r="BB75" s="18">
        <v>44518</v>
      </c>
      <c r="BC75" s="71"/>
    </row>
    <row r="76" spans="2:56" ht="63.75" x14ac:dyDescent="0.2">
      <c r="B76" s="33">
        <v>2020</v>
      </c>
      <c r="C76" s="13" t="s">
        <v>463</v>
      </c>
      <c r="D76" s="28" t="s">
        <v>464</v>
      </c>
      <c r="E76" s="14" t="s">
        <v>465</v>
      </c>
      <c r="F76" s="14" t="s">
        <v>31</v>
      </c>
      <c r="G76" s="14" t="s">
        <v>1051</v>
      </c>
      <c r="H76" s="14" t="s">
        <v>1036</v>
      </c>
      <c r="I76" s="14" t="s">
        <v>593</v>
      </c>
      <c r="J76" s="15">
        <v>43866</v>
      </c>
      <c r="K76" s="17">
        <v>18000000</v>
      </c>
      <c r="L76" s="14" t="s">
        <v>202</v>
      </c>
      <c r="M76" s="15">
        <v>43866</v>
      </c>
      <c r="N76" s="14" t="s">
        <v>195</v>
      </c>
      <c r="O76" s="18">
        <v>43866</v>
      </c>
      <c r="P76" s="16">
        <v>43866</v>
      </c>
      <c r="Q76" s="16">
        <v>44048</v>
      </c>
      <c r="R76" s="16" t="s">
        <v>594</v>
      </c>
      <c r="S76" s="30" t="s">
        <v>595</v>
      </c>
      <c r="T76" s="16">
        <v>43927</v>
      </c>
      <c r="U76" s="18">
        <v>43934</v>
      </c>
      <c r="V76" s="18">
        <v>43935</v>
      </c>
      <c r="W76" s="18">
        <v>43949</v>
      </c>
      <c r="X76" s="14" t="s">
        <v>223</v>
      </c>
      <c r="Y76" s="14" t="s">
        <v>223</v>
      </c>
      <c r="Z76" s="14" t="s">
        <v>223</v>
      </c>
      <c r="AA76" s="14" t="s">
        <v>223</v>
      </c>
      <c r="AB76" s="23">
        <v>12000000</v>
      </c>
      <c r="AC76" s="23">
        <v>3000000</v>
      </c>
      <c r="AD76" s="23">
        <v>0</v>
      </c>
      <c r="AE76" s="23">
        <v>0</v>
      </c>
      <c r="AF76" s="23">
        <v>0</v>
      </c>
      <c r="AG76" s="23">
        <v>0</v>
      </c>
      <c r="AH76" s="23">
        <v>0</v>
      </c>
      <c r="AI76" s="23">
        <v>0</v>
      </c>
      <c r="AJ76" s="14" t="s">
        <v>212</v>
      </c>
      <c r="AK76" s="14" t="s">
        <v>204</v>
      </c>
      <c r="AL76" s="14" t="s">
        <v>223</v>
      </c>
      <c r="AM76" s="14" t="s">
        <v>223</v>
      </c>
      <c r="AN76" s="14" t="s">
        <v>223</v>
      </c>
      <c r="AO76" s="14" t="s">
        <v>223</v>
      </c>
      <c r="AP76" s="14" t="s">
        <v>223</v>
      </c>
      <c r="AQ76" s="14" t="s">
        <v>223</v>
      </c>
      <c r="AR76" s="17">
        <f t="shared" ref="AR76:AR107" si="4">K76+AB76+AC76+AD76</f>
        <v>33000000</v>
      </c>
      <c r="AS76" s="17">
        <v>33000000</v>
      </c>
      <c r="AT76" s="20">
        <f t="shared" si="3"/>
        <v>0</v>
      </c>
      <c r="AU76" s="14" t="s">
        <v>555</v>
      </c>
      <c r="AV76" s="18">
        <v>44223</v>
      </c>
      <c r="AW76" s="18">
        <v>44223</v>
      </c>
      <c r="AX76" s="18">
        <v>44229</v>
      </c>
      <c r="AY76" s="22">
        <v>4</v>
      </c>
      <c r="AZ76" s="18">
        <v>44343</v>
      </c>
      <c r="BA76" s="24" t="s">
        <v>320</v>
      </c>
      <c r="BB76" s="18">
        <v>44712</v>
      </c>
      <c r="BC76" s="71"/>
    </row>
    <row r="77" spans="2:56" ht="63.75" hidden="1" x14ac:dyDescent="0.2">
      <c r="B77" s="33">
        <v>2020</v>
      </c>
      <c r="C77" s="13" t="s">
        <v>466</v>
      </c>
      <c r="D77" s="28" t="s">
        <v>467</v>
      </c>
      <c r="E77" s="14" t="s">
        <v>113</v>
      </c>
      <c r="F77" s="14" t="s">
        <v>219</v>
      </c>
      <c r="G77" s="14" t="s">
        <v>1051</v>
      </c>
      <c r="H77" s="14" t="s">
        <v>596</v>
      </c>
      <c r="I77" s="14" t="s">
        <v>597</v>
      </c>
      <c r="J77" s="15">
        <v>43875</v>
      </c>
      <c r="K77" s="17">
        <v>1500000</v>
      </c>
      <c r="L77" s="14" t="s">
        <v>204</v>
      </c>
      <c r="M77" s="15">
        <v>43875</v>
      </c>
      <c r="N77" s="14" t="s">
        <v>192</v>
      </c>
      <c r="O77" s="14" t="s">
        <v>223</v>
      </c>
      <c r="P77" s="16">
        <v>43875</v>
      </c>
      <c r="Q77" s="16">
        <v>43904</v>
      </c>
      <c r="R77" s="16" t="s">
        <v>223</v>
      </c>
      <c r="S77" s="16" t="s">
        <v>223</v>
      </c>
      <c r="T77" s="16" t="s">
        <v>223</v>
      </c>
      <c r="U77" s="14" t="s">
        <v>223</v>
      </c>
      <c r="V77" s="14" t="s">
        <v>223</v>
      </c>
      <c r="W77" s="14" t="s">
        <v>223</v>
      </c>
      <c r="X77" s="14" t="s">
        <v>223</v>
      </c>
      <c r="Y77" s="14" t="s">
        <v>223</v>
      </c>
      <c r="Z77" s="14" t="s">
        <v>223</v>
      </c>
      <c r="AA77" s="14" t="s">
        <v>223</v>
      </c>
      <c r="AB77" s="23">
        <v>0</v>
      </c>
      <c r="AC77" s="23">
        <v>0</v>
      </c>
      <c r="AD77" s="23">
        <v>0</v>
      </c>
      <c r="AE77" s="23">
        <v>0</v>
      </c>
      <c r="AF77" s="23">
        <v>0</v>
      </c>
      <c r="AG77" s="23">
        <v>0</v>
      </c>
      <c r="AH77" s="23">
        <v>0</v>
      </c>
      <c r="AI77" s="23">
        <v>0</v>
      </c>
      <c r="AJ77" s="14" t="s">
        <v>223</v>
      </c>
      <c r="AK77" s="14" t="s">
        <v>223</v>
      </c>
      <c r="AL77" s="14" t="s">
        <v>223</v>
      </c>
      <c r="AM77" s="14" t="s">
        <v>223</v>
      </c>
      <c r="AN77" s="14" t="s">
        <v>223</v>
      </c>
      <c r="AO77" s="14" t="s">
        <v>223</v>
      </c>
      <c r="AP77" s="14" t="s">
        <v>223</v>
      </c>
      <c r="AQ77" s="14" t="s">
        <v>223</v>
      </c>
      <c r="AR77" s="17">
        <f t="shared" si="4"/>
        <v>1500000</v>
      </c>
      <c r="AS77" s="17">
        <v>1500000</v>
      </c>
      <c r="AT77" s="20">
        <f t="shared" ref="AT77:AT108" si="5">AR77-AS77</f>
        <v>0</v>
      </c>
      <c r="AU77" s="14" t="s">
        <v>563</v>
      </c>
      <c r="AV77" s="18">
        <v>43888</v>
      </c>
      <c r="AW77" s="18" t="s">
        <v>223</v>
      </c>
      <c r="AX77" s="18">
        <v>43888</v>
      </c>
      <c r="AY77" s="22">
        <v>4</v>
      </c>
      <c r="AZ77" s="18" t="s">
        <v>223</v>
      </c>
      <c r="BA77" s="24" t="s">
        <v>320</v>
      </c>
      <c r="BB77" s="24" t="s">
        <v>223</v>
      </c>
      <c r="BC77" s="71"/>
    </row>
    <row r="78" spans="2:56" ht="51" hidden="1" x14ac:dyDescent="0.2">
      <c r="B78" s="33">
        <v>2020</v>
      </c>
      <c r="C78" s="13" t="s">
        <v>468</v>
      </c>
      <c r="D78" s="28" t="s">
        <v>469</v>
      </c>
      <c r="E78" s="14" t="s">
        <v>270</v>
      </c>
      <c r="F78" s="14" t="s">
        <v>219</v>
      </c>
      <c r="G78" s="14" t="s">
        <v>818</v>
      </c>
      <c r="H78" s="14" t="s">
        <v>220</v>
      </c>
      <c r="I78" s="14" t="s">
        <v>598</v>
      </c>
      <c r="J78" s="15">
        <v>43880</v>
      </c>
      <c r="K78" s="17">
        <v>3958272</v>
      </c>
      <c r="L78" s="14" t="s">
        <v>222</v>
      </c>
      <c r="M78" s="15">
        <v>43880</v>
      </c>
      <c r="N78" s="14" t="s">
        <v>192</v>
      </c>
      <c r="O78" s="14" t="s">
        <v>223</v>
      </c>
      <c r="P78" s="16">
        <v>43891</v>
      </c>
      <c r="Q78" s="16">
        <v>44256</v>
      </c>
      <c r="R78" s="16" t="s">
        <v>223</v>
      </c>
      <c r="S78" s="16" t="s">
        <v>223</v>
      </c>
      <c r="T78" s="16" t="s">
        <v>223</v>
      </c>
      <c r="U78" s="14" t="s">
        <v>223</v>
      </c>
      <c r="V78" s="14" t="s">
        <v>223</v>
      </c>
      <c r="W78" s="14" t="s">
        <v>223</v>
      </c>
      <c r="X78" s="14" t="s">
        <v>223</v>
      </c>
      <c r="Y78" s="14" t="s">
        <v>223</v>
      </c>
      <c r="Z78" s="14" t="s">
        <v>223</v>
      </c>
      <c r="AA78" s="14" t="s">
        <v>223</v>
      </c>
      <c r="AB78" s="23">
        <v>118749</v>
      </c>
      <c r="AC78" s="23">
        <v>0</v>
      </c>
      <c r="AD78" s="23">
        <v>0</v>
      </c>
      <c r="AE78" s="23">
        <v>0</v>
      </c>
      <c r="AF78" s="23">
        <v>0</v>
      </c>
      <c r="AG78" s="23">
        <v>0</v>
      </c>
      <c r="AH78" s="23">
        <v>0</v>
      </c>
      <c r="AI78" s="23">
        <v>0</v>
      </c>
      <c r="AJ78" s="14" t="s">
        <v>223</v>
      </c>
      <c r="AK78" s="14" t="s">
        <v>223</v>
      </c>
      <c r="AL78" s="14" t="s">
        <v>223</v>
      </c>
      <c r="AM78" s="14" t="s">
        <v>223</v>
      </c>
      <c r="AN78" s="14" t="s">
        <v>223</v>
      </c>
      <c r="AO78" s="14" t="s">
        <v>223</v>
      </c>
      <c r="AP78" s="14" t="s">
        <v>223</v>
      </c>
      <c r="AQ78" s="14" t="s">
        <v>223</v>
      </c>
      <c r="AR78" s="17">
        <f t="shared" si="4"/>
        <v>4077021</v>
      </c>
      <c r="AS78" s="17">
        <v>4077021</v>
      </c>
      <c r="AT78" s="20">
        <f t="shared" si="5"/>
        <v>0</v>
      </c>
      <c r="AU78" s="14" t="str">
        <f>+L78</f>
        <v>12 MESES</v>
      </c>
      <c r="AV78" s="18">
        <v>44256</v>
      </c>
      <c r="AW78" s="18" t="s">
        <v>223</v>
      </c>
      <c r="AX78" s="18">
        <v>44256</v>
      </c>
      <c r="AY78" s="22">
        <v>4</v>
      </c>
      <c r="AZ78" s="18" t="s">
        <v>223</v>
      </c>
      <c r="BA78" s="24" t="s">
        <v>320</v>
      </c>
      <c r="BB78" s="24" t="s">
        <v>223</v>
      </c>
      <c r="BC78" s="71"/>
    </row>
    <row r="79" spans="2:56" ht="63.75" hidden="1" x14ac:dyDescent="0.2">
      <c r="B79" s="33">
        <v>2020</v>
      </c>
      <c r="C79" s="13" t="s">
        <v>470</v>
      </c>
      <c r="D79" s="28" t="s">
        <v>471</v>
      </c>
      <c r="E79" s="14" t="s">
        <v>758</v>
      </c>
      <c r="F79" s="14" t="s">
        <v>219</v>
      </c>
      <c r="G79" s="14" t="s">
        <v>190</v>
      </c>
      <c r="H79" s="14" t="s">
        <v>599</v>
      </c>
      <c r="I79" s="14" t="s">
        <v>600</v>
      </c>
      <c r="J79" s="15">
        <v>43880</v>
      </c>
      <c r="K79" s="17">
        <v>1763580</v>
      </c>
      <c r="L79" s="14" t="s">
        <v>202</v>
      </c>
      <c r="M79" s="15">
        <v>43880</v>
      </c>
      <c r="N79" s="14" t="s">
        <v>192</v>
      </c>
      <c r="O79" s="14" t="s">
        <v>223</v>
      </c>
      <c r="P79" s="16">
        <v>43894</v>
      </c>
      <c r="Q79" s="16">
        <v>44078</v>
      </c>
      <c r="R79" s="16" t="s">
        <v>223</v>
      </c>
      <c r="S79" s="16" t="s">
        <v>223</v>
      </c>
      <c r="T79" s="16">
        <v>43915</v>
      </c>
      <c r="U79" s="18">
        <v>43934</v>
      </c>
      <c r="V79" s="18">
        <v>43935</v>
      </c>
      <c r="W79" s="18">
        <v>43983</v>
      </c>
      <c r="X79" s="18" t="s">
        <v>223</v>
      </c>
      <c r="Y79" s="14" t="s">
        <v>223</v>
      </c>
      <c r="Z79" s="14" t="s">
        <v>223</v>
      </c>
      <c r="AA79" s="14" t="s">
        <v>223</v>
      </c>
      <c r="AB79" s="23">
        <v>587860</v>
      </c>
      <c r="AC79" s="23">
        <v>0</v>
      </c>
      <c r="AD79" s="23">
        <v>0</v>
      </c>
      <c r="AE79" s="23">
        <v>0</v>
      </c>
      <c r="AF79" s="23">
        <v>0</v>
      </c>
      <c r="AG79" s="23">
        <v>0</v>
      </c>
      <c r="AH79" s="23">
        <v>0</v>
      </c>
      <c r="AI79" s="23">
        <v>0</v>
      </c>
      <c r="AJ79" s="14" t="s">
        <v>210</v>
      </c>
      <c r="AK79" s="14" t="s">
        <v>223</v>
      </c>
      <c r="AL79" s="14" t="s">
        <v>223</v>
      </c>
      <c r="AM79" s="14" t="s">
        <v>223</v>
      </c>
      <c r="AN79" s="14" t="s">
        <v>223</v>
      </c>
      <c r="AO79" s="14" t="s">
        <v>223</v>
      </c>
      <c r="AP79" s="14" t="s">
        <v>223</v>
      </c>
      <c r="AQ79" s="14" t="s">
        <v>223</v>
      </c>
      <c r="AR79" s="17">
        <f t="shared" si="4"/>
        <v>2351440</v>
      </c>
      <c r="AS79" s="17">
        <v>2351440</v>
      </c>
      <c r="AT79" s="20">
        <f t="shared" si="5"/>
        <v>0</v>
      </c>
      <c r="AU79" s="14" t="s">
        <v>338</v>
      </c>
      <c r="AV79" s="18">
        <v>44207</v>
      </c>
      <c r="AW79" s="18" t="s">
        <v>223</v>
      </c>
      <c r="AX79" s="18">
        <v>44208</v>
      </c>
      <c r="AY79" s="22">
        <v>4</v>
      </c>
      <c r="AZ79" s="18" t="s">
        <v>223</v>
      </c>
      <c r="BA79" s="24" t="s">
        <v>320</v>
      </c>
      <c r="BB79" s="24" t="s">
        <v>223</v>
      </c>
      <c r="BC79" s="71"/>
    </row>
    <row r="80" spans="2:56" ht="25.5" hidden="1" x14ac:dyDescent="0.2">
      <c r="B80" s="33">
        <v>2020</v>
      </c>
      <c r="C80" s="13" t="s">
        <v>472</v>
      </c>
      <c r="D80" s="28" t="s">
        <v>473</v>
      </c>
      <c r="E80" s="14" t="s">
        <v>474</v>
      </c>
      <c r="F80" s="14" t="s">
        <v>219</v>
      </c>
      <c r="G80" s="14" t="s">
        <v>818</v>
      </c>
      <c r="H80" s="14" t="s">
        <v>331</v>
      </c>
      <c r="I80" s="14" t="s">
        <v>601</v>
      </c>
      <c r="J80" s="15">
        <v>43882</v>
      </c>
      <c r="K80" s="17">
        <v>476000</v>
      </c>
      <c r="L80" s="14" t="s">
        <v>553</v>
      </c>
      <c r="M80" s="15">
        <v>43882</v>
      </c>
      <c r="N80" s="14" t="s">
        <v>192</v>
      </c>
      <c r="O80" s="14" t="s">
        <v>223</v>
      </c>
      <c r="P80" s="16">
        <v>43886</v>
      </c>
      <c r="Q80" s="16">
        <v>43887</v>
      </c>
      <c r="R80" s="16" t="s">
        <v>223</v>
      </c>
      <c r="S80" s="16" t="s">
        <v>223</v>
      </c>
      <c r="T80" s="16" t="s">
        <v>223</v>
      </c>
      <c r="U80" s="14" t="s">
        <v>223</v>
      </c>
      <c r="V80" s="14" t="s">
        <v>223</v>
      </c>
      <c r="W80" s="14" t="s">
        <v>223</v>
      </c>
      <c r="X80" s="14" t="s">
        <v>223</v>
      </c>
      <c r="Y80" s="14" t="s">
        <v>223</v>
      </c>
      <c r="Z80" s="14" t="s">
        <v>223</v>
      </c>
      <c r="AA80" s="14" t="s">
        <v>223</v>
      </c>
      <c r="AB80" s="23">
        <v>0</v>
      </c>
      <c r="AC80" s="23">
        <v>0</v>
      </c>
      <c r="AD80" s="23">
        <v>0</v>
      </c>
      <c r="AE80" s="23">
        <v>0</v>
      </c>
      <c r="AF80" s="23">
        <v>0</v>
      </c>
      <c r="AG80" s="23">
        <v>0</v>
      </c>
      <c r="AH80" s="23">
        <v>0</v>
      </c>
      <c r="AI80" s="23">
        <v>0</v>
      </c>
      <c r="AJ80" s="14" t="s">
        <v>223</v>
      </c>
      <c r="AK80" s="14" t="s">
        <v>223</v>
      </c>
      <c r="AL80" s="14" t="s">
        <v>223</v>
      </c>
      <c r="AM80" s="14" t="s">
        <v>223</v>
      </c>
      <c r="AN80" s="14" t="s">
        <v>223</v>
      </c>
      <c r="AO80" s="14" t="s">
        <v>223</v>
      </c>
      <c r="AP80" s="14" t="s">
        <v>223</v>
      </c>
      <c r="AQ80" s="14" t="s">
        <v>223</v>
      </c>
      <c r="AR80" s="17">
        <f t="shared" si="4"/>
        <v>476000</v>
      </c>
      <c r="AS80" s="17">
        <v>476000</v>
      </c>
      <c r="AT80" s="20">
        <f t="shared" si="5"/>
        <v>0</v>
      </c>
      <c r="AU80" s="14" t="s">
        <v>245</v>
      </c>
      <c r="AV80" s="18">
        <v>43887</v>
      </c>
      <c r="AW80" s="18" t="s">
        <v>223</v>
      </c>
      <c r="AX80" s="18">
        <v>43888</v>
      </c>
      <c r="AY80" s="22">
        <v>4</v>
      </c>
      <c r="AZ80" s="18" t="s">
        <v>223</v>
      </c>
      <c r="BA80" s="24" t="s">
        <v>320</v>
      </c>
      <c r="BB80" s="24" t="s">
        <v>223</v>
      </c>
      <c r="BC80" s="71"/>
    </row>
    <row r="81" spans="2:56" ht="51" hidden="1" x14ac:dyDescent="0.2">
      <c r="B81" s="33">
        <v>2020</v>
      </c>
      <c r="C81" s="13" t="s">
        <v>475</v>
      </c>
      <c r="D81" s="28" t="s">
        <v>476</v>
      </c>
      <c r="E81" s="14" t="s">
        <v>477</v>
      </c>
      <c r="F81" s="14" t="s">
        <v>219</v>
      </c>
      <c r="G81" s="14" t="s">
        <v>818</v>
      </c>
      <c r="H81" s="14" t="s">
        <v>602</v>
      </c>
      <c r="I81" s="14" t="s">
        <v>603</v>
      </c>
      <c r="J81" s="15">
        <v>43882</v>
      </c>
      <c r="K81" s="17">
        <v>3332000</v>
      </c>
      <c r="L81" s="14" t="s">
        <v>275</v>
      </c>
      <c r="M81" s="15">
        <v>43885</v>
      </c>
      <c r="N81" s="14" t="s">
        <v>192</v>
      </c>
      <c r="O81" s="14" t="s">
        <v>223</v>
      </c>
      <c r="P81" s="16">
        <v>43914</v>
      </c>
      <c r="Q81" s="16">
        <v>43920</v>
      </c>
      <c r="R81" s="16" t="s">
        <v>223</v>
      </c>
      <c r="S81" s="16" t="s">
        <v>223</v>
      </c>
      <c r="T81" s="16" t="s">
        <v>223</v>
      </c>
      <c r="U81" s="14" t="s">
        <v>223</v>
      </c>
      <c r="V81" s="14" t="s">
        <v>223</v>
      </c>
      <c r="W81" s="14" t="s">
        <v>223</v>
      </c>
      <c r="X81" s="14" t="s">
        <v>223</v>
      </c>
      <c r="Y81" s="14" t="s">
        <v>223</v>
      </c>
      <c r="Z81" s="14" t="s">
        <v>223</v>
      </c>
      <c r="AA81" s="14" t="s">
        <v>223</v>
      </c>
      <c r="AB81" s="23">
        <v>0</v>
      </c>
      <c r="AC81" s="23">
        <v>0</v>
      </c>
      <c r="AD81" s="23">
        <v>0</v>
      </c>
      <c r="AE81" s="23">
        <v>0</v>
      </c>
      <c r="AF81" s="23">
        <v>0</v>
      </c>
      <c r="AG81" s="23">
        <v>0</v>
      </c>
      <c r="AH81" s="23">
        <v>0</v>
      </c>
      <c r="AI81" s="23">
        <v>0</v>
      </c>
      <c r="AJ81" s="14" t="s">
        <v>210</v>
      </c>
      <c r="AK81" s="14" t="s">
        <v>223</v>
      </c>
      <c r="AL81" s="14" t="s">
        <v>223</v>
      </c>
      <c r="AM81" s="14" t="s">
        <v>223</v>
      </c>
      <c r="AN81" s="14" t="s">
        <v>223</v>
      </c>
      <c r="AO81" s="14" t="s">
        <v>223</v>
      </c>
      <c r="AP81" s="14" t="s">
        <v>223</v>
      </c>
      <c r="AQ81" s="14" t="s">
        <v>223</v>
      </c>
      <c r="AR81" s="17">
        <f t="shared" si="4"/>
        <v>3332000</v>
      </c>
      <c r="AS81" s="17">
        <v>3332000</v>
      </c>
      <c r="AT81" s="20">
        <f t="shared" si="5"/>
        <v>0</v>
      </c>
      <c r="AU81" s="14" t="s">
        <v>604</v>
      </c>
      <c r="AV81" s="18">
        <v>43920</v>
      </c>
      <c r="AW81" s="18" t="s">
        <v>223</v>
      </c>
      <c r="AX81" s="18">
        <v>44005</v>
      </c>
      <c r="AY81" s="22">
        <v>4</v>
      </c>
      <c r="AZ81" s="18" t="s">
        <v>223</v>
      </c>
      <c r="BA81" s="24" t="s">
        <v>320</v>
      </c>
      <c r="BB81" s="24" t="s">
        <v>223</v>
      </c>
      <c r="BC81" s="71"/>
    </row>
    <row r="82" spans="2:56" ht="38.25" x14ac:dyDescent="0.2">
      <c r="B82" s="33">
        <v>2020</v>
      </c>
      <c r="C82" s="13" t="s">
        <v>478</v>
      </c>
      <c r="D82" s="28" t="s">
        <v>479</v>
      </c>
      <c r="E82" s="14" t="s">
        <v>480</v>
      </c>
      <c r="F82" s="14" t="s">
        <v>31</v>
      </c>
      <c r="G82" s="14" t="s">
        <v>1051</v>
      </c>
      <c r="H82" s="14" t="s">
        <v>1042</v>
      </c>
      <c r="I82" s="14" t="s">
        <v>605</v>
      </c>
      <c r="J82" s="15">
        <v>43882</v>
      </c>
      <c r="K82" s="17">
        <v>12000000</v>
      </c>
      <c r="L82" s="14" t="s">
        <v>211</v>
      </c>
      <c r="M82" s="15">
        <v>43885</v>
      </c>
      <c r="N82" s="14" t="s">
        <v>195</v>
      </c>
      <c r="O82" s="18">
        <v>43885</v>
      </c>
      <c r="P82" s="16">
        <v>43885</v>
      </c>
      <c r="Q82" s="16">
        <v>43975</v>
      </c>
      <c r="R82" s="16" t="s">
        <v>606</v>
      </c>
      <c r="S82" s="30" t="s">
        <v>607</v>
      </c>
      <c r="T82" s="16" t="s">
        <v>223</v>
      </c>
      <c r="U82" s="14" t="s">
        <v>223</v>
      </c>
      <c r="V82" s="14" t="s">
        <v>223</v>
      </c>
      <c r="W82" s="14" t="s">
        <v>223</v>
      </c>
      <c r="X82" s="14" t="s">
        <v>223</v>
      </c>
      <c r="Y82" s="14" t="s">
        <v>223</v>
      </c>
      <c r="Z82" s="14" t="s">
        <v>223</v>
      </c>
      <c r="AA82" s="14" t="s">
        <v>223</v>
      </c>
      <c r="AB82" s="23">
        <v>20000000</v>
      </c>
      <c r="AC82" s="23">
        <v>0</v>
      </c>
      <c r="AD82" s="23">
        <v>0</v>
      </c>
      <c r="AE82" s="23">
        <v>0</v>
      </c>
      <c r="AF82" s="23">
        <v>0</v>
      </c>
      <c r="AG82" s="23">
        <v>0</v>
      </c>
      <c r="AH82" s="23">
        <v>0</v>
      </c>
      <c r="AI82" s="23">
        <v>0</v>
      </c>
      <c r="AJ82" s="14" t="s">
        <v>206</v>
      </c>
      <c r="AK82" s="14" t="s">
        <v>223</v>
      </c>
      <c r="AL82" s="14" t="s">
        <v>223</v>
      </c>
      <c r="AM82" s="14" t="s">
        <v>223</v>
      </c>
      <c r="AN82" s="14" t="s">
        <v>223</v>
      </c>
      <c r="AO82" s="14" t="s">
        <v>223</v>
      </c>
      <c r="AP82" s="14" t="s">
        <v>223</v>
      </c>
      <c r="AQ82" s="14" t="s">
        <v>223</v>
      </c>
      <c r="AR82" s="17">
        <f t="shared" si="4"/>
        <v>32000000</v>
      </c>
      <c r="AS82" s="17">
        <v>32000000</v>
      </c>
      <c r="AT82" s="20">
        <f t="shared" si="5"/>
        <v>0</v>
      </c>
      <c r="AU82" s="14" t="s">
        <v>338</v>
      </c>
      <c r="AV82" s="18">
        <v>44127</v>
      </c>
      <c r="AW82" s="18">
        <v>44127</v>
      </c>
      <c r="AX82" s="18">
        <v>44132</v>
      </c>
      <c r="AY82" s="22">
        <v>4</v>
      </c>
      <c r="AZ82" s="18">
        <v>44251</v>
      </c>
      <c r="BA82" s="24" t="s">
        <v>320</v>
      </c>
      <c r="BB82" s="18">
        <v>44719</v>
      </c>
      <c r="BC82" s="71"/>
      <c r="BD82" s="78" t="s">
        <v>1120</v>
      </c>
    </row>
    <row r="83" spans="2:56" ht="51" x14ac:dyDescent="0.2">
      <c r="B83" s="33">
        <v>2020</v>
      </c>
      <c r="C83" s="13" t="s">
        <v>481</v>
      </c>
      <c r="D83" s="28" t="s">
        <v>482</v>
      </c>
      <c r="E83" s="14" t="s">
        <v>65</v>
      </c>
      <c r="F83" s="14" t="s">
        <v>31</v>
      </c>
      <c r="G83" s="14" t="s">
        <v>1051</v>
      </c>
      <c r="H83" s="14" t="s">
        <v>667</v>
      </c>
      <c r="I83" s="14" t="s">
        <v>608</v>
      </c>
      <c r="J83" s="15">
        <v>43903</v>
      </c>
      <c r="K83" s="17">
        <v>154700000</v>
      </c>
      <c r="L83" s="14" t="s">
        <v>554</v>
      </c>
      <c r="M83" s="15" t="s">
        <v>609</v>
      </c>
      <c r="N83" s="14" t="s">
        <v>566</v>
      </c>
      <c r="O83" s="18">
        <v>43906</v>
      </c>
      <c r="P83" s="16">
        <v>43906</v>
      </c>
      <c r="Q83" s="16">
        <v>44105</v>
      </c>
      <c r="R83" s="16" t="s">
        <v>610</v>
      </c>
      <c r="S83" s="30" t="s">
        <v>611</v>
      </c>
      <c r="T83" s="16">
        <v>43914</v>
      </c>
      <c r="U83" s="14">
        <v>43933</v>
      </c>
      <c r="V83" s="14">
        <v>43934</v>
      </c>
      <c r="W83" s="14">
        <v>43967</v>
      </c>
      <c r="X83" s="14" t="s">
        <v>223</v>
      </c>
      <c r="Y83" s="14" t="s">
        <v>223</v>
      </c>
      <c r="Z83" s="14" t="s">
        <v>223</v>
      </c>
      <c r="AA83" s="14" t="s">
        <v>223</v>
      </c>
      <c r="AB83" s="23">
        <v>0</v>
      </c>
      <c r="AC83" s="23">
        <v>0</v>
      </c>
      <c r="AD83" s="23">
        <v>0</v>
      </c>
      <c r="AE83" s="23">
        <v>0</v>
      </c>
      <c r="AF83" s="23">
        <v>0</v>
      </c>
      <c r="AG83" s="23">
        <v>0</v>
      </c>
      <c r="AH83" s="23">
        <v>0</v>
      </c>
      <c r="AI83" s="23">
        <v>0</v>
      </c>
      <c r="AJ83" s="14" t="s">
        <v>223</v>
      </c>
      <c r="AK83" s="14" t="s">
        <v>223</v>
      </c>
      <c r="AL83" s="14" t="s">
        <v>223</v>
      </c>
      <c r="AM83" s="14" t="s">
        <v>223</v>
      </c>
      <c r="AN83" s="14" t="s">
        <v>223</v>
      </c>
      <c r="AO83" s="14" t="s">
        <v>223</v>
      </c>
      <c r="AP83" s="14" t="s">
        <v>223</v>
      </c>
      <c r="AQ83" s="14" t="s">
        <v>223</v>
      </c>
      <c r="AR83" s="17">
        <f t="shared" si="4"/>
        <v>154700000</v>
      </c>
      <c r="AS83" s="17">
        <v>41253333</v>
      </c>
      <c r="AT83" s="20">
        <f t="shared" si="5"/>
        <v>113446667</v>
      </c>
      <c r="AU83" s="14" t="s">
        <v>554</v>
      </c>
      <c r="AV83" s="18">
        <v>44019</v>
      </c>
      <c r="AW83" s="18">
        <v>44019</v>
      </c>
      <c r="AX83" s="18">
        <v>44019</v>
      </c>
      <c r="AY83" s="22">
        <v>4</v>
      </c>
      <c r="AZ83" s="18">
        <v>44259</v>
      </c>
      <c r="BA83" s="24" t="s">
        <v>320</v>
      </c>
      <c r="BB83" s="18">
        <v>44862</v>
      </c>
      <c r="BC83" s="71"/>
      <c r="BD83" s="78" t="s">
        <v>1120</v>
      </c>
    </row>
    <row r="84" spans="2:56" ht="38.25" x14ac:dyDescent="0.2">
      <c r="B84" s="33">
        <v>2020</v>
      </c>
      <c r="C84" s="13" t="s">
        <v>483</v>
      </c>
      <c r="D84" s="28" t="s">
        <v>484</v>
      </c>
      <c r="E84" s="14" t="s">
        <v>485</v>
      </c>
      <c r="F84" s="14" t="s">
        <v>31</v>
      </c>
      <c r="G84" s="14" t="s">
        <v>1051</v>
      </c>
      <c r="H84" s="14" t="s">
        <v>1039</v>
      </c>
      <c r="I84" s="14" t="s">
        <v>613</v>
      </c>
      <c r="J84" s="15">
        <v>43949</v>
      </c>
      <c r="K84" s="17">
        <v>26180000</v>
      </c>
      <c r="L84" s="14" t="s">
        <v>555</v>
      </c>
      <c r="M84" s="15">
        <v>43955</v>
      </c>
      <c r="N84" s="14" t="s">
        <v>192</v>
      </c>
      <c r="O84" s="18">
        <v>43955</v>
      </c>
      <c r="P84" s="16">
        <v>43955</v>
      </c>
      <c r="Q84" s="16">
        <v>44290</v>
      </c>
      <c r="R84" s="16" t="s">
        <v>614</v>
      </c>
      <c r="S84" s="30" t="s">
        <v>615</v>
      </c>
      <c r="T84" s="16" t="s">
        <v>223</v>
      </c>
      <c r="U84" s="14" t="s">
        <v>223</v>
      </c>
      <c r="V84" s="14" t="s">
        <v>223</v>
      </c>
      <c r="W84" s="14" t="s">
        <v>223</v>
      </c>
      <c r="X84" s="14" t="s">
        <v>223</v>
      </c>
      <c r="Y84" s="14" t="s">
        <v>223</v>
      </c>
      <c r="Z84" s="14" t="s">
        <v>223</v>
      </c>
      <c r="AA84" s="14" t="s">
        <v>223</v>
      </c>
      <c r="AB84" s="23">
        <v>0</v>
      </c>
      <c r="AC84" s="23">
        <v>0</v>
      </c>
      <c r="AD84" s="23">
        <v>0</v>
      </c>
      <c r="AE84" s="23">
        <v>0</v>
      </c>
      <c r="AF84" s="23">
        <v>0</v>
      </c>
      <c r="AG84" s="23">
        <v>0</v>
      </c>
      <c r="AH84" s="23">
        <v>0</v>
      </c>
      <c r="AI84" s="23">
        <v>0</v>
      </c>
      <c r="AJ84" s="14" t="s">
        <v>223</v>
      </c>
      <c r="AK84" s="14" t="s">
        <v>223</v>
      </c>
      <c r="AL84" s="14" t="s">
        <v>223</v>
      </c>
      <c r="AM84" s="14" t="s">
        <v>223</v>
      </c>
      <c r="AN84" s="14" t="s">
        <v>223</v>
      </c>
      <c r="AO84" s="14" t="s">
        <v>223</v>
      </c>
      <c r="AP84" s="14" t="s">
        <v>223</v>
      </c>
      <c r="AQ84" s="14" t="s">
        <v>223</v>
      </c>
      <c r="AR84" s="17">
        <f t="shared" si="4"/>
        <v>26180000</v>
      </c>
      <c r="AS84" s="17">
        <v>26180000</v>
      </c>
      <c r="AT84" s="20">
        <f t="shared" si="5"/>
        <v>0</v>
      </c>
      <c r="AU84" s="14" t="s">
        <v>616</v>
      </c>
      <c r="AV84" s="18">
        <v>44286</v>
      </c>
      <c r="AW84" s="18">
        <v>44286</v>
      </c>
      <c r="AX84" s="18">
        <v>44286</v>
      </c>
      <c r="AY84" s="22">
        <v>4</v>
      </c>
      <c r="AZ84" s="18">
        <v>44412</v>
      </c>
      <c r="BA84" s="24" t="s">
        <v>320</v>
      </c>
      <c r="BB84" s="18">
        <v>44413</v>
      </c>
      <c r="BC84" s="71"/>
    </row>
    <row r="85" spans="2:56" ht="63.75" hidden="1" x14ac:dyDescent="0.2">
      <c r="B85" s="33">
        <v>2020</v>
      </c>
      <c r="C85" s="13" t="s">
        <v>486</v>
      </c>
      <c r="D85" s="28" t="s">
        <v>487</v>
      </c>
      <c r="E85" s="14" t="s">
        <v>488</v>
      </c>
      <c r="F85" s="14" t="s">
        <v>219</v>
      </c>
      <c r="G85" s="14" t="s">
        <v>186</v>
      </c>
      <c r="H85" s="14" t="s">
        <v>402</v>
      </c>
      <c r="I85" s="14" t="s">
        <v>617</v>
      </c>
      <c r="J85" s="15">
        <v>43979</v>
      </c>
      <c r="K85" s="17">
        <v>1400000</v>
      </c>
      <c r="L85" s="14" t="s">
        <v>275</v>
      </c>
      <c r="M85" s="15">
        <v>43979</v>
      </c>
      <c r="N85" s="14" t="s">
        <v>192</v>
      </c>
      <c r="O85" s="18">
        <v>43979</v>
      </c>
      <c r="P85" s="16">
        <v>43979</v>
      </c>
      <c r="Q85" s="16">
        <v>43985</v>
      </c>
      <c r="R85" s="16" t="s">
        <v>223</v>
      </c>
      <c r="S85" s="16" t="s">
        <v>223</v>
      </c>
      <c r="T85" s="16" t="s">
        <v>223</v>
      </c>
      <c r="U85" s="14" t="s">
        <v>223</v>
      </c>
      <c r="V85" s="14" t="s">
        <v>223</v>
      </c>
      <c r="W85" s="14" t="s">
        <v>223</v>
      </c>
      <c r="X85" s="14" t="s">
        <v>223</v>
      </c>
      <c r="Y85" s="14" t="s">
        <v>223</v>
      </c>
      <c r="Z85" s="14" t="s">
        <v>223</v>
      </c>
      <c r="AA85" s="14" t="s">
        <v>223</v>
      </c>
      <c r="AB85" s="23">
        <v>0</v>
      </c>
      <c r="AC85" s="23">
        <v>0</v>
      </c>
      <c r="AD85" s="23">
        <v>0</v>
      </c>
      <c r="AE85" s="23">
        <v>0</v>
      </c>
      <c r="AF85" s="23">
        <v>0</v>
      </c>
      <c r="AG85" s="23">
        <v>0</v>
      </c>
      <c r="AH85" s="23">
        <v>0</v>
      </c>
      <c r="AI85" s="23">
        <v>0</v>
      </c>
      <c r="AJ85" s="14" t="s">
        <v>223</v>
      </c>
      <c r="AK85" s="14" t="s">
        <v>223</v>
      </c>
      <c r="AL85" s="14" t="s">
        <v>223</v>
      </c>
      <c r="AM85" s="14" t="s">
        <v>223</v>
      </c>
      <c r="AN85" s="14" t="s">
        <v>223</v>
      </c>
      <c r="AO85" s="14" t="s">
        <v>223</v>
      </c>
      <c r="AP85" s="14" t="s">
        <v>223</v>
      </c>
      <c r="AQ85" s="14" t="s">
        <v>223</v>
      </c>
      <c r="AR85" s="17">
        <f t="shared" si="4"/>
        <v>1400000</v>
      </c>
      <c r="AS85" s="17">
        <v>1321814</v>
      </c>
      <c r="AT85" s="20">
        <f t="shared" si="5"/>
        <v>78186</v>
      </c>
      <c r="AU85" s="14" t="s">
        <v>556</v>
      </c>
      <c r="AV85" s="18">
        <v>43984</v>
      </c>
      <c r="AW85" s="18" t="s">
        <v>223</v>
      </c>
      <c r="AX85" s="18">
        <v>43984</v>
      </c>
      <c r="AY85" s="22">
        <v>3.33</v>
      </c>
      <c r="AZ85" s="18" t="s">
        <v>223</v>
      </c>
      <c r="BA85" s="24" t="s">
        <v>320</v>
      </c>
      <c r="BB85" s="24" t="s">
        <v>223</v>
      </c>
      <c r="BC85" s="71"/>
    </row>
    <row r="86" spans="2:56" ht="51" hidden="1" x14ac:dyDescent="0.2">
      <c r="B86" s="33">
        <v>2020</v>
      </c>
      <c r="C86" s="13" t="s">
        <v>489</v>
      </c>
      <c r="D86" s="28" t="s">
        <v>490</v>
      </c>
      <c r="E86" s="14" t="s">
        <v>491</v>
      </c>
      <c r="F86" s="14" t="s">
        <v>219</v>
      </c>
      <c r="G86" s="14" t="s">
        <v>1051</v>
      </c>
      <c r="H86" s="14" t="s">
        <v>618</v>
      </c>
      <c r="I86" s="14" t="s">
        <v>619</v>
      </c>
      <c r="J86" s="15">
        <v>43998</v>
      </c>
      <c r="K86" s="17">
        <v>2261000</v>
      </c>
      <c r="L86" s="14" t="s">
        <v>812</v>
      </c>
      <c r="M86" s="15">
        <v>43998</v>
      </c>
      <c r="N86" s="14" t="s">
        <v>192</v>
      </c>
      <c r="O86" s="14" t="s">
        <v>223</v>
      </c>
      <c r="P86" s="16">
        <v>44015</v>
      </c>
      <c r="Q86" s="16">
        <v>44044</v>
      </c>
      <c r="R86" s="16" t="s">
        <v>223</v>
      </c>
      <c r="S86" s="16" t="s">
        <v>223</v>
      </c>
      <c r="T86" s="16" t="s">
        <v>223</v>
      </c>
      <c r="U86" s="14" t="s">
        <v>223</v>
      </c>
      <c r="V86" s="14" t="s">
        <v>223</v>
      </c>
      <c r="W86" s="14" t="s">
        <v>223</v>
      </c>
      <c r="X86" s="14" t="s">
        <v>223</v>
      </c>
      <c r="Y86" s="14" t="s">
        <v>223</v>
      </c>
      <c r="Z86" s="14" t="s">
        <v>223</v>
      </c>
      <c r="AA86" s="14" t="s">
        <v>223</v>
      </c>
      <c r="AB86" s="23">
        <v>0</v>
      </c>
      <c r="AC86" s="23">
        <v>0</v>
      </c>
      <c r="AD86" s="23">
        <v>0</v>
      </c>
      <c r="AE86" s="23">
        <v>0</v>
      </c>
      <c r="AF86" s="23">
        <v>0</v>
      </c>
      <c r="AG86" s="23">
        <v>0</v>
      </c>
      <c r="AH86" s="23">
        <v>0</v>
      </c>
      <c r="AI86" s="23">
        <v>0</v>
      </c>
      <c r="AJ86" s="14" t="s">
        <v>563</v>
      </c>
      <c r="AK86" s="14" t="s">
        <v>223</v>
      </c>
      <c r="AL86" s="14" t="s">
        <v>223</v>
      </c>
      <c r="AM86" s="14" t="s">
        <v>223</v>
      </c>
      <c r="AN86" s="14" t="s">
        <v>223</v>
      </c>
      <c r="AO86" s="14" t="s">
        <v>223</v>
      </c>
      <c r="AP86" s="14" t="s">
        <v>223</v>
      </c>
      <c r="AQ86" s="14" t="s">
        <v>223</v>
      </c>
      <c r="AR86" s="17">
        <f t="shared" si="4"/>
        <v>2261000</v>
      </c>
      <c r="AS86" s="17">
        <v>2261000</v>
      </c>
      <c r="AT86" s="20">
        <f t="shared" si="5"/>
        <v>0</v>
      </c>
      <c r="AU86" s="14" t="s">
        <v>620</v>
      </c>
      <c r="AV86" s="18">
        <v>44057</v>
      </c>
      <c r="AW86" s="18" t="s">
        <v>223</v>
      </c>
      <c r="AX86" s="18">
        <v>44069</v>
      </c>
      <c r="AY86" s="22">
        <v>4</v>
      </c>
      <c r="AZ86" s="18" t="s">
        <v>223</v>
      </c>
      <c r="BA86" s="24" t="s">
        <v>320</v>
      </c>
      <c r="BB86" s="24" t="s">
        <v>223</v>
      </c>
      <c r="BC86" s="71"/>
    </row>
    <row r="87" spans="2:56" ht="51" hidden="1" x14ac:dyDescent="0.2">
      <c r="B87" s="33">
        <v>2020</v>
      </c>
      <c r="C87" s="13" t="s">
        <v>492</v>
      </c>
      <c r="D87" s="28" t="s">
        <v>493</v>
      </c>
      <c r="E87" s="14" t="s">
        <v>494</v>
      </c>
      <c r="F87" s="14" t="s">
        <v>219</v>
      </c>
      <c r="G87" s="14" t="s">
        <v>186</v>
      </c>
      <c r="H87" s="14" t="s">
        <v>621</v>
      </c>
      <c r="I87" s="14" t="s">
        <v>622</v>
      </c>
      <c r="J87" s="15">
        <v>44000</v>
      </c>
      <c r="K87" s="17">
        <v>2098000</v>
      </c>
      <c r="L87" s="14" t="s">
        <v>813</v>
      </c>
      <c r="M87" s="15">
        <v>44000</v>
      </c>
      <c r="N87" s="14" t="s">
        <v>192</v>
      </c>
      <c r="O87" s="14" t="s">
        <v>223</v>
      </c>
      <c r="P87" s="16">
        <v>44006</v>
      </c>
      <c r="Q87" s="16">
        <v>44015</v>
      </c>
      <c r="R87" s="16" t="s">
        <v>223</v>
      </c>
      <c r="S87" s="16" t="s">
        <v>223</v>
      </c>
      <c r="T87" s="16" t="s">
        <v>223</v>
      </c>
      <c r="U87" s="14" t="s">
        <v>223</v>
      </c>
      <c r="V87" s="14" t="s">
        <v>223</v>
      </c>
      <c r="W87" s="14" t="s">
        <v>223</v>
      </c>
      <c r="X87" s="14" t="s">
        <v>223</v>
      </c>
      <c r="Y87" s="14" t="s">
        <v>223</v>
      </c>
      <c r="Z87" s="14" t="s">
        <v>223</v>
      </c>
      <c r="AA87" s="14" t="s">
        <v>223</v>
      </c>
      <c r="AB87" s="23">
        <v>0</v>
      </c>
      <c r="AC87" s="23">
        <v>0</v>
      </c>
      <c r="AD87" s="23">
        <v>0</v>
      </c>
      <c r="AE87" s="23">
        <v>0</v>
      </c>
      <c r="AF87" s="23">
        <v>0</v>
      </c>
      <c r="AG87" s="23">
        <v>0</v>
      </c>
      <c r="AH87" s="23">
        <v>0</v>
      </c>
      <c r="AI87" s="23">
        <v>0</v>
      </c>
      <c r="AJ87" s="14" t="s">
        <v>223</v>
      </c>
      <c r="AK87" s="14" t="s">
        <v>223</v>
      </c>
      <c r="AL87" s="14" t="s">
        <v>223</v>
      </c>
      <c r="AM87" s="14" t="s">
        <v>223</v>
      </c>
      <c r="AN87" s="14" t="s">
        <v>223</v>
      </c>
      <c r="AO87" s="14" t="s">
        <v>223</v>
      </c>
      <c r="AP87" s="14" t="s">
        <v>223</v>
      </c>
      <c r="AQ87" s="14" t="s">
        <v>223</v>
      </c>
      <c r="AR87" s="17">
        <f t="shared" si="4"/>
        <v>2098000</v>
      </c>
      <c r="AS87" s="17">
        <v>2098000</v>
      </c>
      <c r="AT87" s="20">
        <f t="shared" si="5"/>
        <v>0</v>
      </c>
      <c r="AU87" s="14" t="s">
        <v>215</v>
      </c>
      <c r="AV87" s="18">
        <v>44008</v>
      </c>
      <c r="AW87" s="18" t="s">
        <v>223</v>
      </c>
      <c r="AX87" s="18">
        <v>44008</v>
      </c>
      <c r="AY87" s="22">
        <v>4</v>
      </c>
      <c r="AZ87" s="18" t="s">
        <v>223</v>
      </c>
      <c r="BA87" s="24" t="s">
        <v>320</v>
      </c>
      <c r="BB87" s="24" t="s">
        <v>223</v>
      </c>
      <c r="BC87" s="71"/>
    </row>
    <row r="88" spans="2:56" ht="51" hidden="1" x14ac:dyDescent="0.2">
      <c r="B88" s="33">
        <v>2020</v>
      </c>
      <c r="C88" s="13" t="s">
        <v>495</v>
      </c>
      <c r="D88" s="28" t="s">
        <v>496</v>
      </c>
      <c r="E88" s="14" t="s">
        <v>497</v>
      </c>
      <c r="F88" s="14" t="s">
        <v>219</v>
      </c>
      <c r="G88" s="14" t="s">
        <v>1051</v>
      </c>
      <c r="H88" s="14" t="s">
        <v>623</v>
      </c>
      <c r="I88" s="14" t="s">
        <v>624</v>
      </c>
      <c r="J88" s="15">
        <v>44007</v>
      </c>
      <c r="K88" s="17">
        <v>1350000</v>
      </c>
      <c r="L88" s="14" t="s">
        <v>812</v>
      </c>
      <c r="M88" s="15">
        <v>44013</v>
      </c>
      <c r="N88" s="14" t="s">
        <v>192</v>
      </c>
      <c r="O88" s="14" t="s">
        <v>223</v>
      </c>
      <c r="P88" s="37">
        <v>44026</v>
      </c>
      <c r="Q88" s="37">
        <v>44055</v>
      </c>
      <c r="R88" s="37" t="s">
        <v>223</v>
      </c>
      <c r="S88" s="37" t="s">
        <v>223</v>
      </c>
      <c r="T88" s="37">
        <v>44036</v>
      </c>
      <c r="U88" s="18">
        <v>44055</v>
      </c>
      <c r="V88" s="18">
        <v>44056</v>
      </c>
      <c r="W88" s="18">
        <v>44068</v>
      </c>
      <c r="X88" s="14" t="s">
        <v>223</v>
      </c>
      <c r="Y88" s="14" t="s">
        <v>223</v>
      </c>
      <c r="Z88" s="14" t="s">
        <v>223</v>
      </c>
      <c r="AA88" s="14" t="s">
        <v>223</v>
      </c>
      <c r="AB88" s="23">
        <v>0</v>
      </c>
      <c r="AC88" s="23">
        <v>0</v>
      </c>
      <c r="AD88" s="23">
        <v>0</v>
      </c>
      <c r="AE88" s="23">
        <v>0</v>
      </c>
      <c r="AF88" s="23">
        <v>0</v>
      </c>
      <c r="AG88" s="23">
        <v>0</v>
      </c>
      <c r="AH88" s="23">
        <v>0</v>
      </c>
      <c r="AI88" s="23">
        <v>0</v>
      </c>
      <c r="AJ88" s="14" t="s">
        <v>223</v>
      </c>
      <c r="AK88" s="14" t="s">
        <v>223</v>
      </c>
      <c r="AL88" s="14" t="s">
        <v>223</v>
      </c>
      <c r="AM88" s="14" t="s">
        <v>223</v>
      </c>
      <c r="AN88" s="14" t="s">
        <v>223</v>
      </c>
      <c r="AO88" s="14" t="s">
        <v>223</v>
      </c>
      <c r="AP88" s="14" t="s">
        <v>223</v>
      </c>
      <c r="AQ88" s="14" t="s">
        <v>223</v>
      </c>
      <c r="AR88" s="17">
        <f t="shared" si="4"/>
        <v>1350000</v>
      </c>
      <c r="AS88" s="17">
        <v>1350000</v>
      </c>
      <c r="AT88" s="20">
        <f t="shared" si="5"/>
        <v>0</v>
      </c>
      <c r="AU88" s="18" t="str">
        <f>+L88</f>
        <v>30 DÍAS CALENDARIO</v>
      </c>
      <c r="AV88" s="18">
        <v>44088</v>
      </c>
      <c r="AW88" s="18" t="s">
        <v>223</v>
      </c>
      <c r="AX88" s="18">
        <v>44091</v>
      </c>
      <c r="AY88" s="22">
        <v>4</v>
      </c>
      <c r="AZ88" s="18" t="s">
        <v>223</v>
      </c>
      <c r="BA88" s="24" t="s">
        <v>320</v>
      </c>
      <c r="BB88" s="24" t="s">
        <v>223</v>
      </c>
      <c r="BC88" s="71"/>
    </row>
    <row r="89" spans="2:56" ht="63.75" hidden="1" x14ac:dyDescent="0.2">
      <c r="B89" s="33">
        <v>2020</v>
      </c>
      <c r="C89" s="13" t="s">
        <v>498</v>
      </c>
      <c r="D89" s="28" t="s">
        <v>499</v>
      </c>
      <c r="E89" s="14" t="s">
        <v>500</v>
      </c>
      <c r="F89" s="14" t="s">
        <v>219</v>
      </c>
      <c r="G89" s="14" t="s">
        <v>189</v>
      </c>
      <c r="H89" s="14" t="s">
        <v>625</v>
      </c>
      <c r="I89" s="14" t="s">
        <v>626</v>
      </c>
      <c r="J89" s="15">
        <v>44007</v>
      </c>
      <c r="K89" s="17">
        <v>3700000</v>
      </c>
      <c r="L89" s="14" t="s">
        <v>202</v>
      </c>
      <c r="M89" s="15">
        <v>44008</v>
      </c>
      <c r="N89" s="14" t="s">
        <v>192</v>
      </c>
      <c r="O89" s="14" t="s">
        <v>223</v>
      </c>
      <c r="P89" s="16">
        <v>44012</v>
      </c>
      <c r="Q89" s="16">
        <v>44195</v>
      </c>
      <c r="R89" s="16" t="s">
        <v>223</v>
      </c>
      <c r="S89" s="16" t="s">
        <v>223</v>
      </c>
      <c r="T89" s="16" t="s">
        <v>223</v>
      </c>
      <c r="U89" s="14" t="s">
        <v>223</v>
      </c>
      <c r="V89" s="14" t="s">
        <v>223</v>
      </c>
      <c r="W89" s="14" t="s">
        <v>223</v>
      </c>
      <c r="X89" s="14" t="s">
        <v>223</v>
      </c>
      <c r="Y89" s="14" t="s">
        <v>223</v>
      </c>
      <c r="Z89" s="14" t="s">
        <v>223</v>
      </c>
      <c r="AA89" s="14" t="s">
        <v>223</v>
      </c>
      <c r="AB89" s="23">
        <v>0</v>
      </c>
      <c r="AC89" s="23">
        <v>0</v>
      </c>
      <c r="AD89" s="23">
        <v>0</v>
      </c>
      <c r="AE89" s="23">
        <v>0</v>
      </c>
      <c r="AF89" s="23">
        <v>0</v>
      </c>
      <c r="AG89" s="23">
        <v>0</v>
      </c>
      <c r="AH89" s="23">
        <v>0</v>
      </c>
      <c r="AI89" s="23">
        <v>0</v>
      </c>
      <c r="AJ89" s="14" t="s">
        <v>223</v>
      </c>
      <c r="AK89" s="14" t="s">
        <v>223</v>
      </c>
      <c r="AL89" s="14" t="s">
        <v>223</v>
      </c>
      <c r="AM89" s="14" t="s">
        <v>223</v>
      </c>
      <c r="AN89" s="14" t="s">
        <v>223</v>
      </c>
      <c r="AO89" s="14" t="s">
        <v>223</v>
      </c>
      <c r="AP89" s="14" t="s">
        <v>223</v>
      </c>
      <c r="AQ89" s="14" t="s">
        <v>223</v>
      </c>
      <c r="AR89" s="17">
        <f t="shared" si="4"/>
        <v>3700000</v>
      </c>
      <c r="AS89" s="17">
        <v>794206</v>
      </c>
      <c r="AT89" s="20">
        <f t="shared" si="5"/>
        <v>2905794</v>
      </c>
      <c r="AU89" s="14" t="str">
        <f>+L89</f>
        <v>6 MESES</v>
      </c>
      <c r="AV89" s="18">
        <v>44195</v>
      </c>
      <c r="AW89" s="18" t="s">
        <v>223</v>
      </c>
      <c r="AX89" s="18">
        <v>44195</v>
      </c>
      <c r="AY89" s="22">
        <v>2.7</v>
      </c>
      <c r="AZ89" s="18" t="s">
        <v>223</v>
      </c>
      <c r="BA89" s="24" t="s">
        <v>320</v>
      </c>
      <c r="BB89" s="24" t="s">
        <v>223</v>
      </c>
      <c r="BC89" s="71"/>
    </row>
    <row r="90" spans="2:56" ht="51" hidden="1" x14ac:dyDescent="0.2">
      <c r="B90" s="33">
        <v>2020</v>
      </c>
      <c r="C90" s="13" t="s">
        <v>501</v>
      </c>
      <c r="D90" s="28" t="s">
        <v>502</v>
      </c>
      <c r="E90" s="14" t="s">
        <v>272</v>
      </c>
      <c r="F90" s="14" t="s">
        <v>219</v>
      </c>
      <c r="G90" s="14" t="s">
        <v>818</v>
      </c>
      <c r="H90" s="14" t="s">
        <v>331</v>
      </c>
      <c r="I90" s="14" t="s">
        <v>627</v>
      </c>
      <c r="J90" s="15">
        <v>44027</v>
      </c>
      <c r="K90" s="17">
        <v>750000</v>
      </c>
      <c r="L90" s="14" t="s">
        <v>275</v>
      </c>
      <c r="M90" s="15">
        <v>44027</v>
      </c>
      <c r="N90" s="14" t="s">
        <v>192</v>
      </c>
      <c r="O90" s="14" t="s">
        <v>223</v>
      </c>
      <c r="P90" s="16">
        <v>44035</v>
      </c>
      <c r="Q90" s="16">
        <v>44041</v>
      </c>
      <c r="R90" s="16" t="s">
        <v>223</v>
      </c>
      <c r="S90" s="16" t="s">
        <v>223</v>
      </c>
      <c r="T90" s="16" t="s">
        <v>223</v>
      </c>
      <c r="U90" s="14" t="s">
        <v>223</v>
      </c>
      <c r="V90" s="14" t="s">
        <v>223</v>
      </c>
      <c r="W90" s="14" t="s">
        <v>223</v>
      </c>
      <c r="X90" s="14" t="s">
        <v>223</v>
      </c>
      <c r="Y90" s="14" t="s">
        <v>223</v>
      </c>
      <c r="Z90" s="14" t="s">
        <v>223</v>
      </c>
      <c r="AA90" s="14" t="s">
        <v>223</v>
      </c>
      <c r="AB90" s="23">
        <v>0</v>
      </c>
      <c r="AC90" s="23">
        <v>0</v>
      </c>
      <c r="AD90" s="23">
        <v>0</v>
      </c>
      <c r="AE90" s="23">
        <v>0</v>
      </c>
      <c r="AF90" s="23">
        <v>0</v>
      </c>
      <c r="AG90" s="23">
        <v>0</v>
      </c>
      <c r="AH90" s="23">
        <v>0</v>
      </c>
      <c r="AI90" s="23">
        <v>0</v>
      </c>
      <c r="AJ90" s="14" t="s">
        <v>223</v>
      </c>
      <c r="AK90" s="14" t="s">
        <v>223</v>
      </c>
      <c r="AL90" s="14" t="s">
        <v>223</v>
      </c>
      <c r="AM90" s="14" t="s">
        <v>223</v>
      </c>
      <c r="AN90" s="14" t="s">
        <v>223</v>
      </c>
      <c r="AO90" s="14" t="s">
        <v>223</v>
      </c>
      <c r="AP90" s="14" t="s">
        <v>223</v>
      </c>
      <c r="AQ90" s="14" t="s">
        <v>223</v>
      </c>
      <c r="AR90" s="17">
        <f t="shared" si="4"/>
        <v>750000</v>
      </c>
      <c r="AS90" s="17">
        <v>750000</v>
      </c>
      <c r="AT90" s="20">
        <f t="shared" si="5"/>
        <v>0</v>
      </c>
      <c r="AU90" s="14" t="str">
        <f>+L90</f>
        <v>5 DIAS HABILES</v>
      </c>
      <c r="AV90" s="18">
        <v>44041</v>
      </c>
      <c r="AW90" s="18" t="s">
        <v>223</v>
      </c>
      <c r="AX90" s="18">
        <v>44041</v>
      </c>
      <c r="AY90" s="22">
        <v>4</v>
      </c>
      <c r="AZ90" s="18" t="s">
        <v>223</v>
      </c>
      <c r="BA90" s="24" t="s">
        <v>320</v>
      </c>
      <c r="BB90" s="24" t="s">
        <v>223</v>
      </c>
      <c r="BC90" s="71"/>
    </row>
    <row r="91" spans="2:56" ht="63.75" hidden="1" x14ac:dyDescent="0.2">
      <c r="B91" s="33">
        <v>2020</v>
      </c>
      <c r="C91" s="13" t="s">
        <v>503</v>
      </c>
      <c r="D91" s="28" t="s">
        <v>504</v>
      </c>
      <c r="E91" s="14" t="s">
        <v>758</v>
      </c>
      <c r="F91" s="14" t="s">
        <v>219</v>
      </c>
      <c r="G91" s="14" t="s">
        <v>190</v>
      </c>
      <c r="H91" s="14" t="s">
        <v>628</v>
      </c>
      <c r="I91" s="14" t="s">
        <v>605</v>
      </c>
      <c r="J91" s="15">
        <v>44049</v>
      </c>
      <c r="K91" s="17">
        <v>587860</v>
      </c>
      <c r="L91" s="14" t="s">
        <v>210</v>
      </c>
      <c r="M91" s="15">
        <v>44054</v>
      </c>
      <c r="N91" s="14" t="s">
        <v>192</v>
      </c>
      <c r="O91" s="14" t="s">
        <v>223</v>
      </c>
      <c r="P91" s="16">
        <v>44054</v>
      </c>
      <c r="Q91" s="16">
        <v>44115</v>
      </c>
      <c r="R91" s="16" t="s">
        <v>223</v>
      </c>
      <c r="S91" s="16" t="s">
        <v>223</v>
      </c>
      <c r="T91" s="16" t="s">
        <v>223</v>
      </c>
      <c r="U91" s="14" t="s">
        <v>223</v>
      </c>
      <c r="V91" s="14" t="s">
        <v>223</v>
      </c>
      <c r="W91" s="14" t="s">
        <v>223</v>
      </c>
      <c r="X91" s="14" t="s">
        <v>223</v>
      </c>
      <c r="Y91" s="14" t="s">
        <v>223</v>
      </c>
      <c r="Z91" s="14" t="s">
        <v>223</v>
      </c>
      <c r="AA91" s="14" t="s">
        <v>223</v>
      </c>
      <c r="AB91" s="23">
        <v>0</v>
      </c>
      <c r="AC91" s="23">
        <v>0</v>
      </c>
      <c r="AD91" s="23">
        <v>0</v>
      </c>
      <c r="AE91" s="23">
        <v>0</v>
      </c>
      <c r="AF91" s="23">
        <v>0</v>
      </c>
      <c r="AG91" s="23">
        <v>0</v>
      </c>
      <c r="AH91" s="23">
        <v>0</v>
      </c>
      <c r="AI91" s="23">
        <v>0</v>
      </c>
      <c r="AJ91" s="14" t="s">
        <v>223</v>
      </c>
      <c r="AK91" s="14" t="s">
        <v>223</v>
      </c>
      <c r="AL91" s="14" t="s">
        <v>223</v>
      </c>
      <c r="AM91" s="14" t="s">
        <v>223</v>
      </c>
      <c r="AN91" s="14" t="s">
        <v>223</v>
      </c>
      <c r="AO91" s="14" t="s">
        <v>223</v>
      </c>
      <c r="AP91" s="14" t="s">
        <v>223</v>
      </c>
      <c r="AQ91" s="14" t="s">
        <v>223</v>
      </c>
      <c r="AR91" s="17">
        <f t="shared" si="4"/>
        <v>587860</v>
      </c>
      <c r="AS91" s="17">
        <v>506940</v>
      </c>
      <c r="AT91" s="20">
        <f t="shared" si="5"/>
        <v>80920</v>
      </c>
      <c r="AU91" s="14" t="str">
        <f>+L91</f>
        <v>2 MESES</v>
      </c>
      <c r="AV91" s="18">
        <v>44115</v>
      </c>
      <c r="AW91" s="18" t="s">
        <v>223</v>
      </c>
      <c r="AX91" s="18">
        <v>44125</v>
      </c>
      <c r="AY91" s="22">
        <v>4</v>
      </c>
      <c r="AZ91" s="18" t="s">
        <v>223</v>
      </c>
      <c r="BA91" s="24" t="s">
        <v>320</v>
      </c>
      <c r="BB91" s="24" t="s">
        <v>223</v>
      </c>
      <c r="BC91" s="71"/>
    </row>
    <row r="92" spans="2:56" ht="63.75" hidden="1" x14ac:dyDescent="0.2">
      <c r="B92" s="33">
        <v>2020</v>
      </c>
      <c r="C92" s="13" t="s">
        <v>505</v>
      </c>
      <c r="D92" s="28" t="s">
        <v>506</v>
      </c>
      <c r="E92" s="14" t="s">
        <v>125</v>
      </c>
      <c r="F92" s="14" t="s">
        <v>219</v>
      </c>
      <c r="G92" s="14" t="s">
        <v>818</v>
      </c>
      <c r="H92" s="14" t="s">
        <v>373</v>
      </c>
      <c r="I92" s="14" t="s">
        <v>629</v>
      </c>
      <c r="J92" s="15">
        <v>44055</v>
      </c>
      <c r="K92" s="17">
        <v>280000</v>
      </c>
      <c r="L92" s="14" t="s">
        <v>556</v>
      </c>
      <c r="M92" s="15">
        <v>44055</v>
      </c>
      <c r="N92" s="14" t="s">
        <v>192</v>
      </c>
      <c r="O92" s="14" t="s">
        <v>223</v>
      </c>
      <c r="P92" s="16">
        <v>44076</v>
      </c>
      <c r="Q92" s="16">
        <v>44081</v>
      </c>
      <c r="R92" s="16" t="s">
        <v>223</v>
      </c>
      <c r="S92" s="16" t="s">
        <v>223</v>
      </c>
      <c r="T92" s="16" t="s">
        <v>223</v>
      </c>
      <c r="U92" s="14" t="s">
        <v>223</v>
      </c>
      <c r="V92" s="14" t="s">
        <v>223</v>
      </c>
      <c r="W92" s="14" t="s">
        <v>223</v>
      </c>
      <c r="X92" s="14" t="s">
        <v>223</v>
      </c>
      <c r="Y92" s="14"/>
      <c r="Z92" s="14" t="s">
        <v>223</v>
      </c>
      <c r="AA92" s="14" t="s">
        <v>223</v>
      </c>
      <c r="AB92" s="23">
        <v>0</v>
      </c>
      <c r="AC92" s="23">
        <v>0</v>
      </c>
      <c r="AD92" s="23">
        <v>0</v>
      </c>
      <c r="AE92" s="23">
        <v>0</v>
      </c>
      <c r="AF92" s="23">
        <v>0</v>
      </c>
      <c r="AG92" s="23">
        <v>0</v>
      </c>
      <c r="AH92" s="23">
        <v>0</v>
      </c>
      <c r="AI92" s="23">
        <v>0</v>
      </c>
      <c r="AJ92" s="14" t="s">
        <v>223</v>
      </c>
      <c r="AK92" s="14" t="s">
        <v>223</v>
      </c>
      <c r="AL92" s="14" t="s">
        <v>223</v>
      </c>
      <c r="AM92" s="14" t="s">
        <v>223</v>
      </c>
      <c r="AN92" s="14" t="s">
        <v>223</v>
      </c>
      <c r="AO92" s="14" t="s">
        <v>223</v>
      </c>
      <c r="AP92" s="14" t="s">
        <v>223</v>
      </c>
      <c r="AQ92" s="14" t="s">
        <v>223</v>
      </c>
      <c r="AR92" s="17">
        <f t="shared" si="4"/>
        <v>280000</v>
      </c>
      <c r="AS92" s="17">
        <v>280000</v>
      </c>
      <c r="AT92" s="20">
        <f t="shared" si="5"/>
        <v>0</v>
      </c>
      <c r="AU92" s="14" t="s">
        <v>425</v>
      </c>
      <c r="AV92" s="18">
        <v>44080</v>
      </c>
      <c r="AW92" s="18" t="s">
        <v>223</v>
      </c>
      <c r="AX92" s="18">
        <v>44081</v>
      </c>
      <c r="AY92" s="22">
        <v>4</v>
      </c>
      <c r="AZ92" s="18" t="s">
        <v>223</v>
      </c>
      <c r="BA92" s="24" t="s">
        <v>320</v>
      </c>
      <c r="BB92" s="24" t="s">
        <v>223</v>
      </c>
      <c r="BC92" s="71" t="s">
        <v>1087</v>
      </c>
    </row>
    <row r="93" spans="2:56" ht="95.25" customHeight="1" x14ac:dyDescent="0.2">
      <c r="B93" s="33">
        <v>2020</v>
      </c>
      <c r="C93" s="13" t="s">
        <v>507</v>
      </c>
      <c r="D93" s="28" t="s">
        <v>508</v>
      </c>
      <c r="E93" s="14" t="s">
        <v>246</v>
      </c>
      <c r="F93" s="14" t="s">
        <v>31</v>
      </c>
      <c r="G93" s="14" t="s">
        <v>1051</v>
      </c>
      <c r="H93" s="14" t="s">
        <v>667</v>
      </c>
      <c r="I93" s="29" t="s">
        <v>410</v>
      </c>
      <c r="J93" s="15">
        <v>44075</v>
      </c>
      <c r="K93" s="17">
        <v>71400000</v>
      </c>
      <c r="L93" s="14" t="s">
        <v>557</v>
      </c>
      <c r="M93" s="18" t="s">
        <v>630</v>
      </c>
      <c r="N93" s="14" t="s">
        <v>193</v>
      </c>
      <c r="O93" s="18">
        <v>44081</v>
      </c>
      <c r="P93" s="16">
        <v>44081</v>
      </c>
      <c r="Q93" s="16">
        <v>44446</v>
      </c>
      <c r="R93" s="16" t="s">
        <v>631</v>
      </c>
      <c r="S93" s="30" t="s">
        <v>632</v>
      </c>
      <c r="T93" s="16" t="s">
        <v>223</v>
      </c>
      <c r="U93" s="14" t="s">
        <v>223</v>
      </c>
      <c r="V93" s="14" t="s">
        <v>223</v>
      </c>
      <c r="W93" s="14" t="s">
        <v>223</v>
      </c>
      <c r="X93" s="14" t="s">
        <v>223</v>
      </c>
      <c r="Y93" s="14" t="s">
        <v>223</v>
      </c>
      <c r="Z93" s="14" t="s">
        <v>223</v>
      </c>
      <c r="AA93" s="14" t="s">
        <v>223</v>
      </c>
      <c r="AB93" s="23">
        <v>17850000</v>
      </c>
      <c r="AC93" s="23">
        <v>5950000</v>
      </c>
      <c r="AD93" s="23">
        <v>0</v>
      </c>
      <c r="AE93" s="23">
        <v>0</v>
      </c>
      <c r="AF93" s="23">
        <v>0</v>
      </c>
      <c r="AG93" s="23">
        <v>0</v>
      </c>
      <c r="AH93" s="23">
        <v>0</v>
      </c>
      <c r="AI93" s="23">
        <v>0</v>
      </c>
      <c r="AJ93" s="14" t="s">
        <v>211</v>
      </c>
      <c r="AK93" s="14" t="s">
        <v>204</v>
      </c>
      <c r="AL93" s="14" t="s">
        <v>223</v>
      </c>
      <c r="AM93" s="14" t="s">
        <v>223</v>
      </c>
      <c r="AN93" s="14" t="s">
        <v>223</v>
      </c>
      <c r="AO93" s="14" t="s">
        <v>223</v>
      </c>
      <c r="AP93" s="14" t="s">
        <v>223</v>
      </c>
      <c r="AQ93" s="14" t="s">
        <v>223</v>
      </c>
      <c r="AR93" s="17">
        <f t="shared" si="4"/>
        <v>95200000</v>
      </c>
      <c r="AS93" s="17">
        <v>95200000</v>
      </c>
      <c r="AT93" s="20">
        <f t="shared" si="5"/>
        <v>0</v>
      </c>
      <c r="AU93" s="14" t="s">
        <v>421</v>
      </c>
      <c r="AV93" s="18">
        <v>44568</v>
      </c>
      <c r="AW93" s="18">
        <v>44568</v>
      </c>
      <c r="AX93" s="18">
        <v>44624</v>
      </c>
      <c r="AY93" s="22">
        <v>4</v>
      </c>
      <c r="AZ93" s="18">
        <v>44688</v>
      </c>
      <c r="BA93" s="24" t="s">
        <v>320</v>
      </c>
      <c r="BB93" s="18">
        <v>44689</v>
      </c>
      <c r="BC93" s="71"/>
    </row>
    <row r="94" spans="2:56" ht="63.75" hidden="1" x14ac:dyDescent="0.2">
      <c r="B94" s="33">
        <v>2020</v>
      </c>
      <c r="C94" s="13" t="s">
        <v>509</v>
      </c>
      <c r="D94" s="28" t="s">
        <v>510</v>
      </c>
      <c r="E94" s="14" t="s">
        <v>633</v>
      </c>
      <c r="F94" s="14" t="s">
        <v>219</v>
      </c>
      <c r="G94" s="14" t="s">
        <v>1051</v>
      </c>
      <c r="H94" s="14" t="s">
        <v>634</v>
      </c>
      <c r="I94" s="14" t="s">
        <v>635</v>
      </c>
      <c r="J94" s="15">
        <v>44078</v>
      </c>
      <c r="K94" s="17">
        <v>500000</v>
      </c>
      <c r="L94" s="14" t="s">
        <v>932</v>
      </c>
      <c r="M94" s="15">
        <v>44078</v>
      </c>
      <c r="N94" s="14" t="s">
        <v>192</v>
      </c>
      <c r="O94" s="14" t="s">
        <v>223</v>
      </c>
      <c r="P94" s="16">
        <v>44090</v>
      </c>
      <c r="Q94" s="16">
        <v>44092</v>
      </c>
      <c r="R94" s="16" t="s">
        <v>223</v>
      </c>
      <c r="S94" s="16" t="s">
        <v>223</v>
      </c>
      <c r="T94" s="16" t="s">
        <v>223</v>
      </c>
      <c r="U94" s="14" t="s">
        <v>223</v>
      </c>
      <c r="V94" s="14" t="s">
        <v>223</v>
      </c>
      <c r="W94" s="14" t="s">
        <v>223</v>
      </c>
      <c r="X94" s="14" t="s">
        <v>223</v>
      </c>
      <c r="Y94" s="14" t="s">
        <v>223</v>
      </c>
      <c r="Z94" s="14" t="s">
        <v>223</v>
      </c>
      <c r="AA94" s="14" t="s">
        <v>223</v>
      </c>
      <c r="AB94" s="23">
        <v>0</v>
      </c>
      <c r="AC94" s="23">
        <v>0</v>
      </c>
      <c r="AD94" s="23">
        <v>0</v>
      </c>
      <c r="AE94" s="23">
        <v>0</v>
      </c>
      <c r="AF94" s="23">
        <v>0</v>
      </c>
      <c r="AG94" s="23">
        <v>0</v>
      </c>
      <c r="AH94" s="23">
        <v>0</v>
      </c>
      <c r="AI94" s="23">
        <v>0</v>
      </c>
      <c r="AJ94" s="14" t="s">
        <v>223</v>
      </c>
      <c r="AK94" s="14" t="s">
        <v>223</v>
      </c>
      <c r="AL94" s="14" t="s">
        <v>223</v>
      </c>
      <c r="AM94" s="14" t="s">
        <v>223</v>
      </c>
      <c r="AN94" s="14" t="s">
        <v>223</v>
      </c>
      <c r="AO94" s="14" t="s">
        <v>223</v>
      </c>
      <c r="AP94" s="14" t="s">
        <v>223</v>
      </c>
      <c r="AQ94" s="14" t="s">
        <v>223</v>
      </c>
      <c r="AR94" s="17">
        <f t="shared" si="4"/>
        <v>500000</v>
      </c>
      <c r="AS94" s="17">
        <v>500000</v>
      </c>
      <c r="AT94" s="20">
        <f t="shared" si="5"/>
        <v>0</v>
      </c>
      <c r="AU94" s="14" t="str">
        <f>+L94</f>
        <v>3 DÍAS CALENDARIO</v>
      </c>
      <c r="AV94" s="18">
        <v>44092</v>
      </c>
      <c r="AW94" s="18" t="s">
        <v>223</v>
      </c>
      <c r="AX94" s="18">
        <v>44096</v>
      </c>
      <c r="AY94" s="22">
        <v>4</v>
      </c>
      <c r="AZ94" s="18" t="s">
        <v>223</v>
      </c>
      <c r="BA94" s="24" t="s">
        <v>320</v>
      </c>
      <c r="BB94" s="24" t="s">
        <v>223</v>
      </c>
      <c r="BC94" s="71"/>
    </row>
    <row r="95" spans="2:56" ht="63.75" x14ac:dyDescent="0.2">
      <c r="B95" s="33">
        <v>2020</v>
      </c>
      <c r="C95" s="13" t="s">
        <v>511</v>
      </c>
      <c r="D95" s="28" t="s">
        <v>512</v>
      </c>
      <c r="E95" s="14" t="s">
        <v>83</v>
      </c>
      <c r="F95" s="14" t="s">
        <v>31</v>
      </c>
      <c r="G95" s="14" t="s">
        <v>1051</v>
      </c>
      <c r="H95" s="14" t="s">
        <v>331</v>
      </c>
      <c r="I95" s="14" t="s">
        <v>636</v>
      </c>
      <c r="J95" s="15">
        <v>44082</v>
      </c>
      <c r="K95" s="17">
        <v>11500000</v>
      </c>
      <c r="L95" s="14" t="s">
        <v>559</v>
      </c>
      <c r="M95" s="15">
        <v>44083</v>
      </c>
      <c r="N95" s="14" t="s">
        <v>192</v>
      </c>
      <c r="O95" s="18">
        <v>44084</v>
      </c>
      <c r="P95" s="16">
        <v>44084</v>
      </c>
      <c r="Q95" s="16">
        <v>44088</v>
      </c>
      <c r="R95" s="16" t="s">
        <v>223</v>
      </c>
      <c r="S95" s="16" t="s">
        <v>223</v>
      </c>
      <c r="T95" s="16" t="s">
        <v>223</v>
      </c>
      <c r="U95" s="14" t="s">
        <v>223</v>
      </c>
      <c r="V95" s="14" t="s">
        <v>223</v>
      </c>
      <c r="W95" s="14" t="s">
        <v>223</v>
      </c>
      <c r="X95" s="14" t="s">
        <v>223</v>
      </c>
      <c r="Y95" s="14" t="s">
        <v>223</v>
      </c>
      <c r="Z95" s="14" t="s">
        <v>223</v>
      </c>
      <c r="AA95" s="14" t="s">
        <v>223</v>
      </c>
      <c r="AB95" s="23">
        <v>0</v>
      </c>
      <c r="AC95" s="23">
        <v>0</v>
      </c>
      <c r="AD95" s="23">
        <v>0</v>
      </c>
      <c r="AE95" s="23">
        <v>0</v>
      </c>
      <c r="AF95" s="23">
        <v>0</v>
      </c>
      <c r="AG95" s="23">
        <v>0</v>
      </c>
      <c r="AH95" s="23">
        <v>0</v>
      </c>
      <c r="AI95" s="23">
        <v>0</v>
      </c>
      <c r="AJ95" s="14" t="s">
        <v>223</v>
      </c>
      <c r="AK95" s="14" t="s">
        <v>223</v>
      </c>
      <c r="AL95" s="14" t="s">
        <v>223</v>
      </c>
      <c r="AM95" s="14" t="s">
        <v>223</v>
      </c>
      <c r="AN95" s="14" t="s">
        <v>223</v>
      </c>
      <c r="AO95" s="14" t="s">
        <v>223</v>
      </c>
      <c r="AP95" s="14" t="s">
        <v>223</v>
      </c>
      <c r="AQ95" s="14" t="s">
        <v>223</v>
      </c>
      <c r="AR95" s="17">
        <f t="shared" si="4"/>
        <v>11500000</v>
      </c>
      <c r="AS95" s="17">
        <v>11500000</v>
      </c>
      <c r="AT95" s="20">
        <f t="shared" si="5"/>
        <v>0</v>
      </c>
      <c r="AU95" s="14" t="str">
        <f>+L95</f>
        <v>5 DÍAS CALENDARIO</v>
      </c>
      <c r="AV95" s="18">
        <v>44088</v>
      </c>
      <c r="AW95" s="18">
        <v>44088</v>
      </c>
      <c r="AX95" s="18">
        <v>44091</v>
      </c>
      <c r="AY95" s="22">
        <v>4</v>
      </c>
      <c r="AZ95" s="18" t="s">
        <v>223</v>
      </c>
      <c r="BA95" s="24" t="s">
        <v>320</v>
      </c>
      <c r="BB95" s="18">
        <v>44683</v>
      </c>
      <c r="BC95" s="71"/>
    </row>
    <row r="96" spans="2:56" ht="63.75" hidden="1" x14ac:dyDescent="0.2">
      <c r="B96" s="33">
        <v>2020</v>
      </c>
      <c r="C96" s="13" t="s">
        <v>513</v>
      </c>
      <c r="D96" s="28" t="s">
        <v>514</v>
      </c>
      <c r="E96" s="14" t="s">
        <v>515</v>
      </c>
      <c r="F96" s="14" t="s">
        <v>219</v>
      </c>
      <c r="G96" s="14" t="s">
        <v>818</v>
      </c>
      <c r="H96" s="14" t="s">
        <v>402</v>
      </c>
      <c r="I96" s="29" t="s">
        <v>637</v>
      </c>
      <c r="J96" s="15">
        <v>44089</v>
      </c>
      <c r="K96" s="17">
        <v>952000</v>
      </c>
      <c r="L96" s="14" t="s">
        <v>222</v>
      </c>
      <c r="M96" s="15">
        <v>44095</v>
      </c>
      <c r="N96" s="14" t="s">
        <v>192</v>
      </c>
      <c r="O96" s="14" t="s">
        <v>223</v>
      </c>
      <c r="P96" s="16">
        <v>44105</v>
      </c>
      <c r="Q96" s="16">
        <v>44470</v>
      </c>
      <c r="R96" s="16" t="s">
        <v>223</v>
      </c>
      <c r="S96" s="16" t="s">
        <v>223</v>
      </c>
      <c r="T96" s="16" t="s">
        <v>223</v>
      </c>
      <c r="U96" s="14" t="s">
        <v>223</v>
      </c>
      <c r="V96" s="14" t="s">
        <v>223</v>
      </c>
      <c r="W96" s="14" t="s">
        <v>223</v>
      </c>
      <c r="X96" s="14" t="s">
        <v>223</v>
      </c>
      <c r="Y96" s="14" t="s">
        <v>223</v>
      </c>
      <c r="Z96" s="14" t="s">
        <v>223</v>
      </c>
      <c r="AA96" s="14" t="s">
        <v>223</v>
      </c>
      <c r="AB96" s="23">
        <v>0</v>
      </c>
      <c r="AC96" s="23">
        <v>0</v>
      </c>
      <c r="AD96" s="23">
        <v>0</v>
      </c>
      <c r="AE96" s="23">
        <v>0</v>
      </c>
      <c r="AF96" s="23">
        <v>0</v>
      </c>
      <c r="AG96" s="23">
        <v>0</v>
      </c>
      <c r="AH96" s="23">
        <v>0</v>
      </c>
      <c r="AI96" s="23">
        <v>0</v>
      </c>
      <c r="AJ96" s="14" t="s">
        <v>223</v>
      </c>
      <c r="AK96" s="14" t="s">
        <v>223</v>
      </c>
      <c r="AL96" s="14" t="s">
        <v>223</v>
      </c>
      <c r="AM96" s="14" t="s">
        <v>223</v>
      </c>
      <c r="AN96" s="14" t="s">
        <v>223</v>
      </c>
      <c r="AO96" s="14" t="s">
        <v>223</v>
      </c>
      <c r="AP96" s="14" t="s">
        <v>223</v>
      </c>
      <c r="AQ96" s="14" t="s">
        <v>223</v>
      </c>
      <c r="AR96" s="17">
        <f t="shared" si="4"/>
        <v>952000</v>
      </c>
      <c r="AS96" s="23">
        <v>952000</v>
      </c>
      <c r="AT96" s="20">
        <f t="shared" si="5"/>
        <v>0</v>
      </c>
      <c r="AU96" s="14" t="s">
        <v>222</v>
      </c>
      <c r="AV96" s="18">
        <v>44461</v>
      </c>
      <c r="AW96" s="18" t="s">
        <v>223</v>
      </c>
      <c r="AX96" s="18">
        <v>44461</v>
      </c>
      <c r="AY96" s="22">
        <v>4</v>
      </c>
      <c r="AZ96" s="18" t="s">
        <v>223</v>
      </c>
      <c r="BA96" s="24" t="s">
        <v>320</v>
      </c>
      <c r="BB96" s="24" t="s">
        <v>223</v>
      </c>
      <c r="BC96" s="71" t="s">
        <v>1080</v>
      </c>
    </row>
    <row r="97" spans="2:56" ht="63.75" hidden="1" x14ac:dyDescent="0.2">
      <c r="B97" s="33">
        <v>2020</v>
      </c>
      <c r="C97" s="13" t="s">
        <v>516</v>
      </c>
      <c r="D97" s="28" t="s">
        <v>517</v>
      </c>
      <c r="E97" s="14" t="s">
        <v>457</v>
      </c>
      <c r="F97" s="14" t="s">
        <v>219</v>
      </c>
      <c r="G97" s="14" t="s">
        <v>818</v>
      </c>
      <c r="H97" s="14" t="s">
        <v>373</v>
      </c>
      <c r="I97" s="14" t="s">
        <v>638</v>
      </c>
      <c r="J97" s="15">
        <v>44095</v>
      </c>
      <c r="K97" s="17">
        <v>297500</v>
      </c>
      <c r="L97" s="14" t="s">
        <v>1077</v>
      </c>
      <c r="M97" s="15">
        <v>44095</v>
      </c>
      <c r="N97" s="14" t="s">
        <v>192</v>
      </c>
      <c r="O97" s="14" t="s">
        <v>223</v>
      </c>
      <c r="P97" s="16">
        <v>44110</v>
      </c>
      <c r="Q97" s="16">
        <v>44113</v>
      </c>
      <c r="R97" s="16" t="s">
        <v>223</v>
      </c>
      <c r="S97" s="16" t="s">
        <v>223</v>
      </c>
      <c r="T97" s="16" t="s">
        <v>223</v>
      </c>
      <c r="U97" s="14" t="s">
        <v>223</v>
      </c>
      <c r="V97" s="14" t="s">
        <v>223</v>
      </c>
      <c r="W97" s="14" t="s">
        <v>223</v>
      </c>
      <c r="X97" s="14" t="s">
        <v>223</v>
      </c>
      <c r="Y97" s="14" t="s">
        <v>223</v>
      </c>
      <c r="Z97" s="14" t="s">
        <v>223</v>
      </c>
      <c r="AA97" s="14" t="s">
        <v>223</v>
      </c>
      <c r="AB97" s="23">
        <v>0</v>
      </c>
      <c r="AC97" s="23">
        <v>0</v>
      </c>
      <c r="AD97" s="23">
        <v>0</v>
      </c>
      <c r="AE97" s="23">
        <v>0</v>
      </c>
      <c r="AF97" s="23">
        <v>0</v>
      </c>
      <c r="AG97" s="23">
        <v>0</v>
      </c>
      <c r="AH97" s="23">
        <v>0</v>
      </c>
      <c r="AI97" s="23">
        <v>0</v>
      </c>
      <c r="AJ97" s="14" t="s">
        <v>223</v>
      </c>
      <c r="AK97" s="14" t="s">
        <v>223</v>
      </c>
      <c r="AL97" s="14" t="s">
        <v>223</v>
      </c>
      <c r="AM97" s="14" t="s">
        <v>223</v>
      </c>
      <c r="AN97" s="14" t="s">
        <v>223</v>
      </c>
      <c r="AO97" s="14" t="s">
        <v>223</v>
      </c>
      <c r="AP97" s="14" t="s">
        <v>223</v>
      </c>
      <c r="AQ97" s="14" t="s">
        <v>223</v>
      </c>
      <c r="AR97" s="17">
        <f t="shared" si="4"/>
        <v>297500</v>
      </c>
      <c r="AS97" s="17">
        <v>297500</v>
      </c>
      <c r="AT97" s="20">
        <f t="shared" si="5"/>
        <v>0</v>
      </c>
      <c r="AU97" s="14" t="str">
        <f>+L97</f>
        <v>4 DÍAS HÁBILES</v>
      </c>
      <c r="AV97" s="18">
        <v>44113</v>
      </c>
      <c r="AW97" s="18" t="s">
        <v>223</v>
      </c>
      <c r="AX97" s="18">
        <v>44116</v>
      </c>
      <c r="AY97" s="22">
        <v>4</v>
      </c>
      <c r="AZ97" s="18" t="s">
        <v>223</v>
      </c>
      <c r="BA97" s="24" t="s">
        <v>320</v>
      </c>
      <c r="BB97" s="24" t="s">
        <v>223</v>
      </c>
      <c r="BC97" s="71"/>
      <c r="BD97" s="78" t="s">
        <v>1120</v>
      </c>
    </row>
    <row r="98" spans="2:56" ht="63.75" hidden="1" x14ac:dyDescent="0.2">
      <c r="B98" s="33">
        <v>2020</v>
      </c>
      <c r="C98" s="13" t="s">
        <v>518</v>
      </c>
      <c r="D98" s="28" t="s">
        <v>519</v>
      </c>
      <c r="E98" s="14" t="s">
        <v>520</v>
      </c>
      <c r="F98" s="14" t="s">
        <v>219</v>
      </c>
      <c r="G98" s="14" t="s">
        <v>818</v>
      </c>
      <c r="H98" s="14" t="s">
        <v>639</v>
      </c>
      <c r="I98" s="14" t="s">
        <v>640</v>
      </c>
      <c r="J98" s="15">
        <v>44095</v>
      </c>
      <c r="K98" s="17">
        <v>1297000</v>
      </c>
      <c r="L98" s="14" t="s">
        <v>558</v>
      </c>
      <c r="M98" s="15">
        <v>44095</v>
      </c>
      <c r="N98" s="14" t="s">
        <v>192</v>
      </c>
      <c r="O98" s="14" t="s">
        <v>223</v>
      </c>
      <c r="P98" s="16">
        <v>44113</v>
      </c>
      <c r="Q98" s="16">
        <v>44221</v>
      </c>
      <c r="R98" s="16" t="s">
        <v>223</v>
      </c>
      <c r="S98" s="16" t="s">
        <v>223</v>
      </c>
      <c r="T98" s="16" t="s">
        <v>223</v>
      </c>
      <c r="U98" s="14" t="s">
        <v>223</v>
      </c>
      <c r="V98" s="14" t="s">
        <v>223</v>
      </c>
      <c r="W98" s="14" t="s">
        <v>223</v>
      </c>
      <c r="X98" s="14" t="s">
        <v>223</v>
      </c>
      <c r="Y98" s="14" t="s">
        <v>223</v>
      </c>
      <c r="Z98" s="14" t="s">
        <v>223</v>
      </c>
      <c r="AA98" s="14" t="s">
        <v>223</v>
      </c>
      <c r="AB98" s="23">
        <v>0</v>
      </c>
      <c r="AC98" s="23">
        <v>0</v>
      </c>
      <c r="AD98" s="23">
        <v>0</v>
      </c>
      <c r="AE98" s="23">
        <v>0</v>
      </c>
      <c r="AF98" s="23">
        <v>0</v>
      </c>
      <c r="AG98" s="23">
        <v>0</v>
      </c>
      <c r="AH98" s="23">
        <v>0</v>
      </c>
      <c r="AI98" s="23">
        <v>0</v>
      </c>
      <c r="AJ98" s="14" t="s">
        <v>223</v>
      </c>
      <c r="AK98" s="14" t="s">
        <v>223</v>
      </c>
      <c r="AL98" s="14" t="s">
        <v>223</v>
      </c>
      <c r="AM98" s="14" t="s">
        <v>223</v>
      </c>
      <c r="AN98" s="14" t="s">
        <v>223</v>
      </c>
      <c r="AO98" s="14" t="s">
        <v>223</v>
      </c>
      <c r="AP98" s="14" t="s">
        <v>223</v>
      </c>
      <c r="AQ98" s="14" t="s">
        <v>223</v>
      </c>
      <c r="AR98" s="17">
        <f t="shared" si="4"/>
        <v>1297000</v>
      </c>
      <c r="AS98" s="17">
        <v>935400</v>
      </c>
      <c r="AT98" s="20">
        <f t="shared" si="5"/>
        <v>361600</v>
      </c>
      <c r="AU98" s="14" t="s">
        <v>641</v>
      </c>
      <c r="AV98" s="18">
        <v>44221</v>
      </c>
      <c r="AW98" s="18" t="s">
        <v>223</v>
      </c>
      <c r="AX98" s="18">
        <v>44221</v>
      </c>
      <c r="AY98" s="22">
        <v>4</v>
      </c>
      <c r="AZ98" s="18" t="s">
        <v>223</v>
      </c>
      <c r="BA98" s="24" t="s">
        <v>320</v>
      </c>
      <c r="BB98" s="24" t="s">
        <v>223</v>
      </c>
      <c r="BC98" s="71"/>
    </row>
    <row r="99" spans="2:56" ht="51" hidden="1" x14ac:dyDescent="0.2">
      <c r="B99" s="33">
        <v>2020</v>
      </c>
      <c r="C99" s="13" t="s">
        <v>521</v>
      </c>
      <c r="D99" s="28" t="s">
        <v>522</v>
      </c>
      <c r="E99" s="14" t="s">
        <v>523</v>
      </c>
      <c r="F99" s="14" t="s">
        <v>219</v>
      </c>
      <c r="G99" s="14" t="s">
        <v>818</v>
      </c>
      <c r="H99" s="14" t="s">
        <v>373</v>
      </c>
      <c r="I99" s="29" t="s">
        <v>642</v>
      </c>
      <c r="J99" s="15">
        <v>44095</v>
      </c>
      <c r="K99" s="17">
        <v>2142000</v>
      </c>
      <c r="L99" s="14" t="s">
        <v>210</v>
      </c>
      <c r="M99" s="15">
        <v>44095</v>
      </c>
      <c r="N99" s="14" t="s">
        <v>192</v>
      </c>
      <c r="O99" s="14" t="s">
        <v>223</v>
      </c>
      <c r="P99" s="16">
        <v>44105</v>
      </c>
      <c r="Q99" s="16">
        <v>44166</v>
      </c>
      <c r="R99" s="16" t="s">
        <v>223</v>
      </c>
      <c r="S99" s="16" t="s">
        <v>223</v>
      </c>
      <c r="T99" s="16" t="s">
        <v>223</v>
      </c>
      <c r="U99" s="14" t="s">
        <v>223</v>
      </c>
      <c r="V99" s="14" t="s">
        <v>223</v>
      </c>
      <c r="W99" s="14" t="s">
        <v>223</v>
      </c>
      <c r="X99" s="14" t="s">
        <v>223</v>
      </c>
      <c r="Y99" s="14" t="s">
        <v>223</v>
      </c>
      <c r="Z99" s="14" t="s">
        <v>223</v>
      </c>
      <c r="AA99" s="14" t="s">
        <v>223</v>
      </c>
      <c r="AB99" s="23">
        <v>0</v>
      </c>
      <c r="AC99" s="23">
        <v>0</v>
      </c>
      <c r="AD99" s="23">
        <v>0</v>
      </c>
      <c r="AE99" s="23">
        <v>0</v>
      </c>
      <c r="AF99" s="23">
        <v>0</v>
      </c>
      <c r="AG99" s="23">
        <v>0</v>
      </c>
      <c r="AH99" s="23">
        <v>0</v>
      </c>
      <c r="AI99" s="23">
        <v>0</v>
      </c>
      <c r="AJ99" s="14" t="s">
        <v>204</v>
      </c>
      <c r="AK99" s="14" t="s">
        <v>213</v>
      </c>
      <c r="AL99" s="14" t="s">
        <v>223</v>
      </c>
      <c r="AM99" s="14" t="s">
        <v>223</v>
      </c>
      <c r="AN99" s="14" t="s">
        <v>223</v>
      </c>
      <c r="AO99" s="14" t="s">
        <v>223</v>
      </c>
      <c r="AP99" s="14" t="s">
        <v>223</v>
      </c>
      <c r="AQ99" s="14" t="s">
        <v>223</v>
      </c>
      <c r="AR99" s="17">
        <f t="shared" si="4"/>
        <v>2142000</v>
      </c>
      <c r="AS99" s="17">
        <v>2142000</v>
      </c>
      <c r="AT99" s="20">
        <f t="shared" si="5"/>
        <v>0</v>
      </c>
      <c r="AU99" s="14" t="s">
        <v>612</v>
      </c>
      <c r="AV99" s="18">
        <v>44211</v>
      </c>
      <c r="AW99" s="18" t="s">
        <v>223</v>
      </c>
      <c r="AX99" s="18">
        <v>44214</v>
      </c>
      <c r="AY99" s="22">
        <v>3.67</v>
      </c>
      <c r="AZ99" s="18" t="s">
        <v>223</v>
      </c>
      <c r="BA99" s="24" t="s">
        <v>320</v>
      </c>
      <c r="BB99" s="24" t="s">
        <v>223</v>
      </c>
      <c r="BC99" s="71"/>
    </row>
    <row r="100" spans="2:56" ht="38.25" hidden="1" x14ac:dyDescent="0.2">
      <c r="B100" s="33">
        <v>2020</v>
      </c>
      <c r="C100" s="13" t="s">
        <v>524</v>
      </c>
      <c r="D100" s="28" t="s">
        <v>525</v>
      </c>
      <c r="E100" s="14" t="s">
        <v>758</v>
      </c>
      <c r="F100" s="14" t="s">
        <v>219</v>
      </c>
      <c r="G100" s="14" t="s">
        <v>190</v>
      </c>
      <c r="H100" s="14" t="s">
        <v>628</v>
      </c>
      <c r="I100" s="14" t="s">
        <v>643</v>
      </c>
      <c r="J100" s="15">
        <v>44117</v>
      </c>
      <c r="K100" s="17">
        <v>506940</v>
      </c>
      <c r="L100" s="14" t="s">
        <v>210</v>
      </c>
      <c r="M100" s="15">
        <v>44117</v>
      </c>
      <c r="N100" s="14" t="s">
        <v>192</v>
      </c>
      <c r="O100" s="14" t="s">
        <v>223</v>
      </c>
      <c r="P100" s="16">
        <v>44117</v>
      </c>
      <c r="Q100" s="16">
        <v>44178</v>
      </c>
      <c r="R100" s="16" t="s">
        <v>223</v>
      </c>
      <c r="S100" s="16" t="s">
        <v>223</v>
      </c>
      <c r="T100" s="16" t="s">
        <v>223</v>
      </c>
      <c r="U100" s="14" t="s">
        <v>223</v>
      </c>
      <c r="V100" s="14" t="s">
        <v>223</v>
      </c>
      <c r="W100" s="14" t="s">
        <v>223</v>
      </c>
      <c r="X100" s="14" t="s">
        <v>223</v>
      </c>
      <c r="Y100" s="14" t="s">
        <v>223</v>
      </c>
      <c r="Z100" s="14" t="s">
        <v>223</v>
      </c>
      <c r="AA100" s="14" t="s">
        <v>223</v>
      </c>
      <c r="AB100" s="23">
        <v>0</v>
      </c>
      <c r="AC100" s="23">
        <v>0</v>
      </c>
      <c r="AD100" s="23">
        <v>0</v>
      </c>
      <c r="AE100" s="23">
        <v>0</v>
      </c>
      <c r="AF100" s="23">
        <v>0</v>
      </c>
      <c r="AG100" s="23">
        <v>0</v>
      </c>
      <c r="AH100" s="23">
        <v>0</v>
      </c>
      <c r="AI100" s="23">
        <v>0</v>
      </c>
      <c r="AJ100" s="14" t="s">
        <v>223</v>
      </c>
      <c r="AK100" s="14" t="s">
        <v>223</v>
      </c>
      <c r="AL100" s="14" t="s">
        <v>223</v>
      </c>
      <c r="AM100" s="14" t="s">
        <v>223</v>
      </c>
      <c r="AN100" s="14" t="s">
        <v>223</v>
      </c>
      <c r="AO100" s="14" t="s">
        <v>223</v>
      </c>
      <c r="AP100" s="14" t="s">
        <v>223</v>
      </c>
      <c r="AQ100" s="14" t="s">
        <v>223</v>
      </c>
      <c r="AR100" s="17">
        <f t="shared" si="4"/>
        <v>506940</v>
      </c>
      <c r="AS100" s="17">
        <v>506940</v>
      </c>
      <c r="AT100" s="20">
        <f t="shared" si="5"/>
        <v>0</v>
      </c>
      <c r="AU100" s="14" t="str">
        <f>+L100</f>
        <v>2 MESES</v>
      </c>
      <c r="AV100" s="18">
        <v>44176</v>
      </c>
      <c r="AW100" s="18" t="s">
        <v>223</v>
      </c>
      <c r="AX100" s="18">
        <v>44183</v>
      </c>
      <c r="AY100" s="22">
        <v>4</v>
      </c>
      <c r="AZ100" s="18" t="s">
        <v>223</v>
      </c>
      <c r="BA100" s="24" t="s">
        <v>320</v>
      </c>
      <c r="BB100" s="24" t="s">
        <v>223</v>
      </c>
      <c r="BC100" s="71"/>
    </row>
    <row r="101" spans="2:56" ht="51" x14ac:dyDescent="0.2">
      <c r="B101" s="33">
        <v>2020</v>
      </c>
      <c r="C101" s="13" t="s">
        <v>526</v>
      </c>
      <c r="D101" s="28" t="s">
        <v>527</v>
      </c>
      <c r="E101" s="14" t="s">
        <v>528</v>
      </c>
      <c r="F101" s="14" t="s">
        <v>31</v>
      </c>
      <c r="G101" s="14" t="s">
        <v>1051</v>
      </c>
      <c r="H101" s="14" t="s">
        <v>1042</v>
      </c>
      <c r="I101" s="14" t="s">
        <v>644</v>
      </c>
      <c r="J101" s="15">
        <v>44123</v>
      </c>
      <c r="K101" s="17">
        <v>7500000</v>
      </c>
      <c r="L101" s="14" t="s">
        <v>211</v>
      </c>
      <c r="M101" s="15">
        <v>44124</v>
      </c>
      <c r="N101" s="14" t="s">
        <v>194</v>
      </c>
      <c r="O101" s="18">
        <v>44126</v>
      </c>
      <c r="P101" s="16">
        <v>44126</v>
      </c>
      <c r="Q101" s="16">
        <v>44218</v>
      </c>
      <c r="R101" s="16" t="s">
        <v>645</v>
      </c>
      <c r="S101" s="30" t="s">
        <v>646</v>
      </c>
      <c r="T101" s="16" t="s">
        <v>223</v>
      </c>
      <c r="U101" s="14" t="s">
        <v>223</v>
      </c>
      <c r="V101" s="14" t="s">
        <v>223</v>
      </c>
      <c r="W101" s="14" t="s">
        <v>223</v>
      </c>
      <c r="X101" s="14" t="s">
        <v>223</v>
      </c>
      <c r="Y101" s="14" t="s">
        <v>223</v>
      </c>
      <c r="Z101" s="14" t="s">
        <v>223</v>
      </c>
      <c r="AA101" s="14" t="s">
        <v>223</v>
      </c>
      <c r="AB101" s="23">
        <v>6250000</v>
      </c>
      <c r="AC101" s="23">
        <v>1250000</v>
      </c>
      <c r="AD101" s="23">
        <v>0</v>
      </c>
      <c r="AE101" s="23">
        <v>0</v>
      </c>
      <c r="AF101" s="23">
        <v>0</v>
      </c>
      <c r="AG101" s="23">
        <v>0</v>
      </c>
      <c r="AH101" s="23">
        <v>0</v>
      </c>
      <c r="AI101" s="23">
        <v>0</v>
      </c>
      <c r="AJ101" s="14" t="s">
        <v>564</v>
      </c>
      <c r="AK101" s="14" t="s">
        <v>213</v>
      </c>
      <c r="AL101" s="14" t="s">
        <v>223</v>
      </c>
      <c r="AM101" s="14" t="s">
        <v>223</v>
      </c>
      <c r="AN101" s="14" t="s">
        <v>223</v>
      </c>
      <c r="AO101" s="14" t="s">
        <v>223</v>
      </c>
      <c r="AP101" s="14" t="s">
        <v>223</v>
      </c>
      <c r="AQ101" s="14" t="s">
        <v>223</v>
      </c>
      <c r="AR101" s="17">
        <f t="shared" si="4"/>
        <v>15000000</v>
      </c>
      <c r="AS101" s="17">
        <v>15000000</v>
      </c>
      <c r="AT101" s="20">
        <f t="shared" si="5"/>
        <v>0</v>
      </c>
      <c r="AU101" s="14" t="s">
        <v>202</v>
      </c>
      <c r="AV101" s="18">
        <v>44307</v>
      </c>
      <c r="AW101" s="18">
        <v>44307</v>
      </c>
      <c r="AX101" s="18">
        <v>44309</v>
      </c>
      <c r="AY101" s="22">
        <v>4</v>
      </c>
      <c r="AZ101" s="18">
        <v>44429</v>
      </c>
      <c r="BA101" s="24" t="s">
        <v>320</v>
      </c>
      <c r="BB101" s="18">
        <v>44539</v>
      </c>
      <c r="BC101" s="71"/>
    </row>
    <row r="102" spans="2:56" ht="63.75" x14ac:dyDescent="0.2">
      <c r="B102" s="33">
        <v>2020</v>
      </c>
      <c r="C102" s="13" t="s">
        <v>529</v>
      </c>
      <c r="D102" s="28" t="s">
        <v>530</v>
      </c>
      <c r="E102" s="14" t="s">
        <v>1025</v>
      </c>
      <c r="F102" s="14" t="s">
        <v>31</v>
      </c>
      <c r="G102" s="14" t="s">
        <v>818</v>
      </c>
      <c r="H102" s="14" t="s">
        <v>331</v>
      </c>
      <c r="I102" s="14" t="s">
        <v>647</v>
      </c>
      <c r="J102" s="15">
        <v>44123</v>
      </c>
      <c r="K102" s="17">
        <v>11050935</v>
      </c>
      <c r="L102" s="14" t="s">
        <v>559</v>
      </c>
      <c r="M102" s="15">
        <v>44123</v>
      </c>
      <c r="N102" s="14" t="s">
        <v>192</v>
      </c>
      <c r="O102" s="18">
        <v>44123</v>
      </c>
      <c r="P102" s="37">
        <v>44123</v>
      </c>
      <c r="Q102" s="37">
        <v>44127</v>
      </c>
      <c r="R102" s="37" t="s">
        <v>223</v>
      </c>
      <c r="S102" s="37" t="s">
        <v>223</v>
      </c>
      <c r="T102" s="37" t="s">
        <v>223</v>
      </c>
      <c r="U102" s="14" t="s">
        <v>223</v>
      </c>
      <c r="V102" s="14" t="s">
        <v>223</v>
      </c>
      <c r="W102" s="14" t="s">
        <v>223</v>
      </c>
      <c r="X102" s="14" t="s">
        <v>223</v>
      </c>
      <c r="Y102" s="14" t="s">
        <v>223</v>
      </c>
      <c r="Z102" s="14" t="s">
        <v>223</v>
      </c>
      <c r="AA102" s="14" t="s">
        <v>223</v>
      </c>
      <c r="AB102" s="23">
        <v>0</v>
      </c>
      <c r="AC102" s="23">
        <v>0</v>
      </c>
      <c r="AD102" s="23">
        <v>0</v>
      </c>
      <c r="AE102" s="23">
        <v>0</v>
      </c>
      <c r="AF102" s="23">
        <v>0</v>
      </c>
      <c r="AG102" s="23">
        <v>0</v>
      </c>
      <c r="AH102" s="23">
        <v>0</v>
      </c>
      <c r="AI102" s="23">
        <v>0</v>
      </c>
      <c r="AJ102" s="14" t="s">
        <v>223</v>
      </c>
      <c r="AK102" s="14" t="s">
        <v>223</v>
      </c>
      <c r="AL102" s="14" t="s">
        <v>223</v>
      </c>
      <c r="AM102" s="14" t="s">
        <v>223</v>
      </c>
      <c r="AN102" s="14" t="s">
        <v>223</v>
      </c>
      <c r="AO102" s="14" t="s">
        <v>223</v>
      </c>
      <c r="AP102" s="14" t="s">
        <v>223</v>
      </c>
      <c r="AQ102" s="14" t="s">
        <v>223</v>
      </c>
      <c r="AR102" s="17">
        <f t="shared" si="4"/>
        <v>11050935</v>
      </c>
      <c r="AS102" s="17">
        <v>11050935</v>
      </c>
      <c r="AT102" s="20">
        <f t="shared" si="5"/>
        <v>0</v>
      </c>
      <c r="AU102" s="14" t="str">
        <f>+L102</f>
        <v>5 DÍAS CALENDARIO</v>
      </c>
      <c r="AV102" s="18">
        <v>44127</v>
      </c>
      <c r="AW102" s="18">
        <v>44127</v>
      </c>
      <c r="AX102" s="18">
        <v>44127</v>
      </c>
      <c r="AY102" s="22">
        <v>4</v>
      </c>
      <c r="AZ102" s="18" t="s">
        <v>223</v>
      </c>
      <c r="BA102" s="24" t="s">
        <v>320</v>
      </c>
      <c r="BB102" s="18">
        <v>44683</v>
      </c>
      <c r="BC102" s="71"/>
    </row>
    <row r="103" spans="2:56" ht="51" hidden="1" x14ac:dyDescent="0.2">
      <c r="B103" s="33">
        <v>2020</v>
      </c>
      <c r="C103" s="13" t="s">
        <v>531</v>
      </c>
      <c r="D103" s="28" t="s">
        <v>532</v>
      </c>
      <c r="E103" s="14" t="s">
        <v>477</v>
      </c>
      <c r="F103" s="14" t="s">
        <v>219</v>
      </c>
      <c r="G103" s="14" t="s">
        <v>818</v>
      </c>
      <c r="H103" s="14" t="s">
        <v>648</v>
      </c>
      <c r="I103" s="14" t="s">
        <v>649</v>
      </c>
      <c r="J103" s="15">
        <v>44125</v>
      </c>
      <c r="K103" s="17">
        <v>1666000</v>
      </c>
      <c r="L103" s="14" t="s">
        <v>204</v>
      </c>
      <c r="M103" s="15">
        <v>44125</v>
      </c>
      <c r="N103" s="14" t="s">
        <v>192</v>
      </c>
      <c r="O103" s="14" t="s">
        <v>223</v>
      </c>
      <c r="P103" s="16">
        <v>44155</v>
      </c>
      <c r="Q103" s="16" t="s">
        <v>650</v>
      </c>
      <c r="R103" s="16" t="s">
        <v>223</v>
      </c>
      <c r="S103" s="16" t="s">
        <v>223</v>
      </c>
      <c r="T103" s="16" t="s">
        <v>223</v>
      </c>
      <c r="U103" s="14" t="s">
        <v>223</v>
      </c>
      <c r="V103" s="14" t="s">
        <v>223</v>
      </c>
      <c r="W103" s="14" t="s">
        <v>223</v>
      </c>
      <c r="X103" s="14" t="s">
        <v>223</v>
      </c>
      <c r="Y103" s="14" t="s">
        <v>223</v>
      </c>
      <c r="Z103" s="14" t="s">
        <v>223</v>
      </c>
      <c r="AA103" s="14" t="s">
        <v>223</v>
      </c>
      <c r="AB103" s="23">
        <v>0</v>
      </c>
      <c r="AC103" s="23">
        <v>0</v>
      </c>
      <c r="AD103" s="23">
        <v>0</v>
      </c>
      <c r="AE103" s="23">
        <v>0</v>
      </c>
      <c r="AF103" s="23">
        <v>0</v>
      </c>
      <c r="AG103" s="23">
        <v>0</v>
      </c>
      <c r="AH103" s="23">
        <v>0</v>
      </c>
      <c r="AI103" s="23">
        <v>0</v>
      </c>
      <c r="AJ103" s="14" t="s">
        <v>223</v>
      </c>
      <c r="AK103" s="14" t="s">
        <v>223</v>
      </c>
      <c r="AL103" s="14" t="s">
        <v>223</v>
      </c>
      <c r="AM103" s="14" t="s">
        <v>223</v>
      </c>
      <c r="AN103" s="14" t="s">
        <v>223</v>
      </c>
      <c r="AO103" s="14" t="s">
        <v>223</v>
      </c>
      <c r="AP103" s="14" t="s">
        <v>223</v>
      </c>
      <c r="AQ103" s="14" t="s">
        <v>223</v>
      </c>
      <c r="AR103" s="17">
        <f t="shared" si="4"/>
        <v>1666000</v>
      </c>
      <c r="AS103" s="17">
        <v>1666000</v>
      </c>
      <c r="AT103" s="20">
        <f t="shared" si="5"/>
        <v>0</v>
      </c>
      <c r="AU103" s="14" t="str">
        <f>+L103</f>
        <v>1 MES</v>
      </c>
      <c r="AV103" s="18">
        <v>44185</v>
      </c>
      <c r="AW103" s="18" t="s">
        <v>223</v>
      </c>
      <c r="AX103" s="18">
        <v>44186</v>
      </c>
      <c r="AY103" s="22">
        <v>4</v>
      </c>
      <c r="AZ103" s="18" t="s">
        <v>223</v>
      </c>
      <c r="BA103" s="24" t="s">
        <v>320</v>
      </c>
      <c r="BB103" s="24" t="s">
        <v>223</v>
      </c>
      <c r="BC103" s="71"/>
      <c r="BD103" s="78" t="s">
        <v>1120</v>
      </c>
    </row>
    <row r="104" spans="2:56" ht="51" hidden="1" x14ac:dyDescent="0.2">
      <c r="B104" s="33">
        <v>2020</v>
      </c>
      <c r="C104" s="13" t="s">
        <v>533</v>
      </c>
      <c r="D104" s="28" t="s">
        <v>534</v>
      </c>
      <c r="E104" s="14" t="s">
        <v>651</v>
      </c>
      <c r="F104" s="14" t="s">
        <v>219</v>
      </c>
      <c r="G104" s="14" t="s">
        <v>1051</v>
      </c>
      <c r="H104" s="14" t="s">
        <v>623</v>
      </c>
      <c r="I104" s="14" t="s">
        <v>652</v>
      </c>
      <c r="J104" s="15">
        <v>44125</v>
      </c>
      <c r="K104" s="17">
        <v>470000</v>
      </c>
      <c r="L104" s="14" t="s">
        <v>560</v>
      </c>
      <c r="M104" s="15">
        <v>44125</v>
      </c>
      <c r="N104" s="14" t="s">
        <v>194</v>
      </c>
      <c r="O104" s="14" t="s">
        <v>223</v>
      </c>
      <c r="P104" s="16">
        <v>44138</v>
      </c>
      <c r="Q104" s="16">
        <v>44145</v>
      </c>
      <c r="R104" s="16" t="s">
        <v>223</v>
      </c>
      <c r="S104" s="16" t="s">
        <v>223</v>
      </c>
      <c r="T104" s="16" t="s">
        <v>223</v>
      </c>
      <c r="U104" s="14" t="s">
        <v>223</v>
      </c>
      <c r="V104" s="14" t="s">
        <v>223</v>
      </c>
      <c r="W104" s="14" t="s">
        <v>223</v>
      </c>
      <c r="X104" s="14" t="s">
        <v>223</v>
      </c>
      <c r="Y104" s="14" t="s">
        <v>223</v>
      </c>
      <c r="Z104" s="14" t="s">
        <v>223</v>
      </c>
      <c r="AA104" s="14" t="s">
        <v>223</v>
      </c>
      <c r="AB104" s="23">
        <v>0</v>
      </c>
      <c r="AC104" s="23">
        <v>0</v>
      </c>
      <c r="AD104" s="23">
        <v>0</v>
      </c>
      <c r="AE104" s="23">
        <v>0</v>
      </c>
      <c r="AF104" s="23">
        <v>0</v>
      </c>
      <c r="AG104" s="23">
        <v>0</v>
      </c>
      <c r="AH104" s="23">
        <v>0</v>
      </c>
      <c r="AI104" s="23">
        <v>0</v>
      </c>
      <c r="AJ104" s="14" t="s">
        <v>223</v>
      </c>
      <c r="AK104" s="14" t="s">
        <v>223</v>
      </c>
      <c r="AL104" s="14" t="s">
        <v>223</v>
      </c>
      <c r="AM104" s="14" t="s">
        <v>223</v>
      </c>
      <c r="AN104" s="14" t="s">
        <v>223</v>
      </c>
      <c r="AO104" s="14" t="s">
        <v>223</v>
      </c>
      <c r="AP104" s="14" t="s">
        <v>223</v>
      </c>
      <c r="AQ104" s="14" t="s">
        <v>223</v>
      </c>
      <c r="AR104" s="17">
        <f t="shared" si="4"/>
        <v>470000</v>
      </c>
      <c r="AS104" s="17">
        <v>470000</v>
      </c>
      <c r="AT104" s="20">
        <f t="shared" si="5"/>
        <v>0</v>
      </c>
      <c r="AU104" s="14" t="str">
        <f>+L104</f>
        <v>8 DIAS CALENDARIO</v>
      </c>
      <c r="AV104" s="18">
        <v>44145</v>
      </c>
      <c r="AW104" s="18" t="s">
        <v>223</v>
      </c>
      <c r="AX104" s="18">
        <v>44175</v>
      </c>
      <c r="AY104" s="22">
        <v>4</v>
      </c>
      <c r="AZ104" s="18" t="s">
        <v>223</v>
      </c>
      <c r="BA104" s="24" t="s">
        <v>320</v>
      </c>
      <c r="BB104" s="24" t="s">
        <v>223</v>
      </c>
      <c r="BC104" s="71"/>
    </row>
    <row r="105" spans="2:56" ht="51" x14ac:dyDescent="0.2">
      <c r="B105" s="33">
        <v>2020</v>
      </c>
      <c r="C105" s="13" t="s">
        <v>535</v>
      </c>
      <c r="D105" s="28" t="s">
        <v>536</v>
      </c>
      <c r="E105" s="14" t="s">
        <v>653</v>
      </c>
      <c r="F105" s="14" t="s">
        <v>31</v>
      </c>
      <c r="G105" s="14" t="s">
        <v>187</v>
      </c>
      <c r="H105" s="14" t="s">
        <v>1043</v>
      </c>
      <c r="I105" s="14" t="s">
        <v>654</v>
      </c>
      <c r="J105" s="15">
        <v>44127</v>
      </c>
      <c r="K105" s="17">
        <v>5200000</v>
      </c>
      <c r="L105" s="14" t="s">
        <v>812</v>
      </c>
      <c r="M105" s="15">
        <v>44148</v>
      </c>
      <c r="N105" s="14" t="s">
        <v>192</v>
      </c>
      <c r="O105" s="18">
        <v>44159</v>
      </c>
      <c r="P105" s="16">
        <v>44159</v>
      </c>
      <c r="Q105" s="16">
        <v>44188</v>
      </c>
      <c r="R105" s="16" t="s">
        <v>655</v>
      </c>
      <c r="S105" s="30" t="s">
        <v>656</v>
      </c>
      <c r="T105" s="16" t="s">
        <v>223</v>
      </c>
      <c r="U105" s="14" t="s">
        <v>223</v>
      </c>
      <c r="V105" s="14" t="s">
        <v>223</v>
      </c>
      <c r="W105" s="14" t="s">
        <v>223</v>
      </c>
      <c r="X105" s="14" t="s">
        <v>223</v>
      </c>
      <c r="Y105" s="14" t="s">
        <v>223</v>
      </c>
      <c r="Z105" s="14" t="s">
        <v>223</v>
      </c>
      <c r="AA105" s="14" t="s">
        <v>223</v>
      </c>
      <c r="AB105" s="23">
        <v>0</v>
      </c>
      <c r="AC105" s="23">
        <v>0</v>
      </c>
      <c r="AD105" s="23">
        <v>0</v>
      </c>
      <c r="AE105" s="23">
        <v>0</v>
      </c>
      <c r="AF105" s="23">
        <v>0</v>
      </c>
      <c r="AG105" s="23">
        <v>0</v>
      </c>
      <c r="AH105" s="23">
        <v>0</v>
      </c>
      <c r="AI105" s="23">
        <v>0</v>
      </c>
      <c r="AJ105" s="14" t="s">
        <v>223</v>
      </c>
      <c r="AK105" s="14" t="s">
        <v>223</v>
      </c>
      <c r="AL105" s="14" t="s">
        <v>223</v>
      </c>
      <c r="AM105" s="14" t="s">
        <v>223</v>
      </c>
      <c r="AN105" s="14" t="s">
        <v>223</v>
      </c>
      <c r="AO105" s="14" t="s">
        <v>223</v>
      </c>
      <c r="AP105" s="14" t="s">
        <v>223</v>
      </c>
      <c r="AQ105" s="14" t="s">
        <v>223</v>
      </c>
      <c r="AR105" s="17">
        <f t="shared" si="4"/>
        <v>5200000</v>
      </c>
      <c r="AS105" s="17">
        <v>5200000</v>
      </c>
      <c r="AT105" s="20">
        <f t="shared" si="5"/>
        <v>0</v>
      </c>
      <c r="AU105" s="14" t="str">
        <f>+L105</f>
        <v>30 DÍAS CALENDARIO</v>
      </c>
      <c r="AV105" s="18">
        <v>44188</v>
      </c>
      <c r="AW105" s="18">
        <v>44188</v>
      </c>
      <c r="AX105" s="18">
        <v>44196</v>
      </c>
      <c r="AY105" s="22">
        <v>4</v>
      </c>
      <c r="AZ105" s="18">
        <v>44309</v>
      </c>
      <c r="BA105" s="24" t="s">
        <v>320</v>
      </c>
      <c r="BB105" s="18">
        <v>44683</v>
      </c>
      <c r="BC105" s="71"/>
      <c r="BD105" s="78" t="s">
        <v>1120</v>
      </c>
    </row>
    <row r="106" spans="2:56" ht="38.25" x14ac:dyDescent="0.2">
      <c r="B106" s="33">
        <v>2020</v>
      </c>
      <c r="C106" s="13" t="s">
        <v>537</v>
      </c>
      <c r="D106" s="28" t="s">
        <v>538</v>
      </c>
      <c r="E106" s="14" t="s">
        <v>480</v>
      </c>
      <c r="F106" s="14" t="s">
        <v>31</v>
      </c>
      <c r="G106" s="14" t="s">
        <v>1051</v>
      </c>
      <c r="H106" s="14" t="s">
        <v>1042</v>
      </c>
      <c r="I106" s="14" t="s">
        <v>657</v>
      </c>
      <c r="J106" s="15">
        <v>44130</v>
      </c>
      <c r="K106" s="17">
        <v>12000000</v>
      </c>
      <c r="L106" s="14" t="s">
        <v>211</v>
      </c>
      <c r="M106" s="15">
        <v>44130</v>
      </c>
      <c r="N106" s="14" t="s">
        <v>195</v>
      </c>
      <c r="O106" s="18">
        <v>44131</v>
      </c>
      <c r="P106" s="16">
        <v>44131</v>
      </c>
      <c r="Q106" s="16">
        <v>44223</v>
      </c>
      <c r="R106" s="16" t="s">
        <v>658</v>
      </c>
      <c r="S106" s="30" t="s">
        <v>659</v>
      </c>
      <c r="T106" s="16" t="s">
        <v>223</v>
      </c>
      <c r="U106" s="14" t="s">
        <v>223</v>
      </c>
      <c r="V106" s="14" t="s">
        <v>223</v>
      </c>
      <c r="W106" s="14" t="s">
        <v>223</v>
      </c>
      <c r="X106" s="14" t="s">
        <v>223</v>
      </c>
      <c r="Y106" s="14" t="s">
        <v>223</v>
      </c>
      <c r="Z106" s="14" t="s">
        <v>223</v>
      </c>
      <c r="AA106" s="14" t="s">
        <v>223</v>
      </c>
      <c r="AB106" s="23">
        <v>8000000</v>
      </c>
      <c r="AC106" s="23">
        <v>0</v>
      </c>
      <c r="AD106" s="23">
        <v>0</v>
      </c>
      <c r="AE106" s="23">
        <v>0</v>
      </c>
      <c r="AF106" s="23">
        <v>0</v>
      </c>
      <c r="AG106" s="23">
        <v>0</v>
      </c>
      <c r="AH106" s="23">
        <v>0</v>
      </c>
      <c r="AI106" s="23">
        <v>0</v>
      </c>
      <c r="AJ106" s="14" t="s">
        <v>210</v>
      </c>
      <c r="AK106" s="14" t="s">
        <v>223</v>
      </c>
      <c r="AL106" s="14" t="s">
        <v>223</v>
      </c>
      <c r="AM106" s="14" t="s">
        <v>223</v>
      </c>
      <c r="AN106" s="14" t="s">
        <v>223</v>
      </c>
      <c r="AO106" s="14" t="s">
        <v>223</v>
      </c>
      <c r="AP106" s="14" t="s">
        <v>223</v>
      </c>
      <c r="AQ106" s="14" t="s">
        <v>223</v>
      </c>
      <c r="AR106" s="17">
        <f t="shared" si="4"/>
        <v>20000000</v>
      </c>
      <c r="AS106" s="17">
        <v>20000000</v>
      </c>
      <c r="AT106" s="20">
        <f t="shared" si="5"/>
        <v>0</v>
      </c>
      <c r="AU106" s="14" t="s">
        <v>206</v>
      </c>
      <c r="AV106" s="18">
        <v>44282</v>
      </c>
      <c r="AW106" s="18">
        <v>44282</v>
      </c>
      <c r="AX106" s="18">
        <v>44284</v>
      </c>
      <c r="AY106" s="22">
        <v>4</v>
      </c>
      <c r="AZ106" s="18">
        <v>44404</v>
      </c>
      <c r="BA106" s="24" t="s">
        <v>320</v>
      </c>
      <c r="BB106" s="18">
        <v>44719</v>
      </c>
      <c r="BC106" s="71"/>
    </row>
    <row r="107" spans="2:56" ht="51" x14ac:dyDescent="0.2">
      <c r="B107" s="33">
        <v>2020</v>
      </c>
      <c r="C107" s="13" t="s">
        <v>539</v>
      </c>
      <c r="D107" s="28" t="s">
        <v>540</v>
      </c>
      <c r="E107" s="14" t="s">
        <v>122</v>
      </c>
      <c r="F107" s="14" t="s">
        <v>31</v>
      </c>
      <c r="G107" s="14" t="s">
        <v>1051</v>
      </c>
      <c r="H107" s="14" t="s">
        <v>1042</v>
      </c>
      <c r="I107" s="14" t="s">
        <v>660</v>
      </c>
      <c r="J107" s="15">
        <v>44132</v>
      </c>
      <c r="K107" s="17">
        <v>15600000</v>
      </c>
      <c r="L107" s="14" t="s">
        <v>202</v>
      </c>
      <c r="M107" s="15">
        <v>44132</v>
      </c>
      <c r="N107" s="14" t="s">
        <v>195</v>
      </c>
      <c r="O107" s="18">
        <v>44133</v>
      </c>
      <c r="P107" s="16">
        <v>44133</v>
      </c>
      <c r="Q107" s="36">
        <v>44315</v>
      </c>
      <c r="R107" s="16" t="s">
        <v>661</v>
      </c>
      <c r="S107" s="30" t="s">
        <v>662</v>
      </c>
      <c r="T107" s="16">
        <v>44314</v>
      </c>
      <c r="U107" s="18">
        <v>44340</v>
      </c>
      <c r="V107" s="18">
        <v>44340</v>
      </c>
      <c r="W107" s="18">
        <v>44361</v>
      </c>
      <c r="X107" s="18">
        <v>44362</v>
      </c>
      <c r="Y107" s="18">
        <v>44369</v>
      </c>
      <c r="Z107" s="18">
        <v>44370</v>
      </c>
      <c r="AA107" s="18">
        <v>44375</v>
      </c>
      <c r="AB107" s="23">
        <v>2600000</v>
      </c>
      <c r="AC107" s="23">
        <v>2000000</v>
      </c>
      <c r="AD107" s="23">
        <v>2600000</v>
      </c>
      <c r="AE107" s="23">
        <v>0</v>
      </c>
      <c r="AF107" s="23">
        <v>0</v>
      </c>
      <c r="AG107" s="23">
        <v>0</v>
      </c>
      <c r="AH107" s="23">
        <v>0</v>
      </c>
      <c r="AI107" s="23">
        <v>0</v>
      </c>
      <c r="AJ107" s="14" t="s">
        <v>204</v>
      </c>
      <c r="AK107" s="14" t="s">
        <v>204</v>
      </c>
      <c r="AL107" s="14" t="s">
        <v>223</v>
      </c>
      <c r="AM107" s="14" t="s">
        <v>223</v>
      </c>
      <c r="AN107" s="14" t="s">
        <v>223</v>
      </c>
      <c r="AO107" s="14" t="s">
        <v>223</v>
      </c>
      <c r="AP107" s="14" t="s">
        <v>223</v>
      </c>
      <c r="AQ107" s="14" t="s">
        <v>663</v>
      </c>
      <c r="AR107" s="17">
        <f t="shared" si="4"/>
        <v>22800000</v>
      </c>
      <c r="AS107" s="17">
        <v>21840000</v>
      </c>
      <c r="AT107" s="20">
        <f t="shared" si="5"/>
        <v>960000</v>
      </c>
      <c r="AU107" s="14" t="s">
        <v>338</v>
      </c>
      <c r="AV107" s="18">
        <v>44437</v>
      </c>
      <c r="AW107" s="18">
        <v>44437</v>
      </c>
      <c r="AX107" s="18">
        <v>44442</v>
      </c>
      <c r="AY107" s="22">
        <v>4</v>
      </c>
      <c r="AZ107" s="18">
        <v>44621</v>
      </c>
      <c r="BA107" s="24" t="s">
        <v>320</v>
      </c>
      <c r="BB107" s="18">
        <v>44719</v>
      </c>
      <c r="BC107" s="71"/>
    </row>
    <row r="108" spans="2:56" ht="51" x14ac:dyDescent="0.2">
      <c r="B108" s="33">
        <v>2020</v>
      </c>
      <c r="C108" s="13" t="s">
        <v>541</v>
      </c>
      <c r="D108" s="28" t="s">
        <v>542</v>
      </c>
      <c r="E108" s="14" t="s">
        <v>101</v>
      </c>
      <c r="F108" s="14" t="s">
        <v>31</v>
      </c>
      <c r="G108" s="14" t="s">
        <v>1051</v>
      </c>
      <c r="H108" s="14" t="s">
        <v>1042</v>
      </c>
      <c r="I108" s="14" t="s">
        <v>664</v>
      </c>
      <c r="J108" s="15">
        <v>44153</v>
      </c>
      <c r="K108" s="17">
        <v>27370000</v>
      </c>
      <c r="L108" s="14" t="s">
        <v>206</v>
      </c>
      <c r="M108" s="15">
        <v>44153</v>
      </c>
      <c r="N108" s="14" t="s">
        <v>195</v>
      </c>
      <c r="O108" s="18">
        <v>44153</v>
      </c>
      <c r="P108" s="16">
        <v>44153</v>
      </c>
      <c r="Q108" s="36">
        <v>44304</v>
      </c>
      <c r="R108" s="16" t="s">
        <v>665</v>
      </c>
      <c r="S108" s="30" t="s">
        <v>666</v>
      </c>
      <c r="T108" s="16">
        <v>44314</v>
      </c>
      <c r="U108" s="18">
        <v>44339</v>
      </c>
      <c r="V108" s="18">
        <v>44340</v>
      </c>
      <c r="W108" s="18">
        <v>44361</v>
      </c>
      <c r="X108" s="18">
        <v>44362</v>
      </c>
      <c r="Y108" s="18">
        <v>44369</v>
      </c>
      <c r="Z108" s="18">
        <v>44370</v>
      </c>
      <c r="AA108" s="18">
        <v>44429</v>
      </c>
      <c r="AB108" s="23">
        <v>5474000</v>
      </c>
      <c r="AC108" s="23">
        <v>0</v>
      </c>
      <c r="AD108" s="23">
        <v>0</v>
      </c>
      <c r="AE108" s="23">
        <v>0</v>
      </c>
      <c r="AF108" s="23">
        <v>0</v>
      </c>
      <c r="AG108" s="23">
        <v>0</v>
      </c>
      <c r="AH108" s="23">
        <v>0</v>
      </c>
      <c r="AI108" s="23">
        <v>0</v>
      </c>
      <c r="AJ108" s="14" t="s">
        <v>204</v>
      </c>
      <c r="AK108" s="14" t="s">
        <v>223</v>
      </c>
      <c r="AL108" s="14" t="s">
        <v>223</v>
      </c>
      <c r="AM108" s="14" t="s">
        <v>223</v>
      </c>
      <c r="AN108" s="14" t="s">
        <v>223</v>
      </c>
      <c r="AO108" s="14" t="s">
        <v>223</v>
      </c>
      <c r="AP108" s="14" t="s">
        <v>223</v>
      </c>
      <c r="AQ108" s="14" t="s">
        <v>223</v>
      </c>
      <c r="AR108" s="17">
        <f t="shared" ref="AR108:AR139" si="6">K108+AB108+AC108+AD108</f>
        <v>32844000</v>
      </c>
      <c r="AS108" s="17">
        <v>32844000</v>
      </c>
      <c r="AT108" s="20">
        <f t="shared" si="5"/>
        <v>0</v>
      </c>
      <c r="AU108" s="14" t="s">
        <v>202</v>
      </c>
      <c r="AV108" s="18">
        <v>44491</v>
      </c>
      <c r="AW108" s="18">
        <v>44491</v>
      </c>
      <c r="AX108" s="18">
        <v>44552</v>
      </c>
      <c r="AY108" s="22">
        <v>4</v>
      </c>
      <c r="AZ108" s="18">
        <v>44552</v>
      </c>
      <c r="BA108" s="24" t="s">
        <v>320</v>
      </c>
      <c r="BB108" s="18">
        <v>44719</v>
      </c>
      <c r="BC108" s="71"/>
    </row>
    <row r="109" spans="2:56" ht="38.25" hidden="1" x14ac:dyDescent="0.2">
      <c r="B109" s="33">
        <v>2020</v>
      </c>
      <c r="C109" s="13" t="s">
        <v>543</v>
      </c>
      <c r="D109" s="28" t="s">
        <v>544</v>
      </c>
      <c r="E109" s="14" t="s">
        <v>485</v>
      </c>
      <c r="F109" s="14" t="s">
        <v>219</v>
      </c>
      <c r="G109" s="14" t="s">
        <v>1051</v>
      </c>
      <c r="H109" s="14" t="s">
        <v>667</v>
      </c>
      <c r="I109" s="14" t="s">
        <v>668</v>
      </c>
      <c r="J109" s="15">
        <v>44160</v>
      </c>
      <c r="K109" s="17">
        <v>743750</v>
      </c>
      <c r="L109" s="14" t="s">
        <v>932</v>
      </c>
      <c r="M109" s="15">
        <v>44162</v>
      </c>
      <c r="N109" s="14" t="s">
        <v>192</v>
      </c>
      <c r="O109" s="14" t="s">
        <v>223</v>
      </c>
      <c r="P109" s="16">
        <v>44165</v>
      </c>
      <c r="Q109" s="16">
        <v>44167</v>
      </c>
      <c r="R109" s="16" t="s">
        <v>223</v>
      </c>
      <c r="S109" s="16" t="s">
        <v>223</v>
      </c>
      <c r="T109" s="16" t="s">
        <v>223</v>
      </c>
      <c r="U109" s="14" t="s">
        <v>223</v>
      </c>
      <c r="V109" s="14" t="s">
        <v>223</v>
      </c>
      <c r="W109" s="14" t="s">
        <v>223</v>
      </c>
      <c r="X109" s="14" t="s">
        <v>223</v>
      </c>
      <c r="Y109" s="14" t="s">
        <v>223</v>
      </c>
      <c r="Z109" s="14" t="s">
        <v>223</v>
      </c>
      <c r="AA109" s="14" t="s">
        <v>223</v>
      </c>
      <c r="AB109" s="23">
        <v>0</v>
      </c>
      <c r="AC109" s="23">
        <v>0</v>
      </c>
      <c r="AD109" s="23">
        <v>0</v>
      </c>
      <c r="AE109" s="23">
        <v>0</v>
      </c>
      <c r="AF109" s="23">
        <v>0</v>
      </c>
      <c r="AG109" s="23">
        <v>0</v>
      </c>
      <c r="AH109" s="23">
        <v>0</v>
      </c>
      <c r="AI109" s="23">
        <v>0</v>
      </c>
      <c r="AJ109" s="14" t="s">
        <v>223</v>
      </c>
      <c r="AK109" s="14" t="s">
        <v>223</v>
      </c>
      <c r="AL109" s="14" t="s">
        <v>223</v>
      </c>
      <c r="AM109" s="14" t="s">
        <v>223</v>
      </c>
      <c r="AN109" s="14" t="s">
        <v>223</v>
      </c>
      <c r="AO109" s="14" t="s">
        <v>223</v>
      </c>
      <c r="AP109" s="14" t="s">
        <v>223</v>
      </c>
      <c r="AQ109" s="14" t="s">
        <v>223</v>
      </c>
      <c r="AR109" s="17">
        <f t="shared" si="6"/>
        <v>743750</v>
      </c>
      <c r="AS109" s="17">
        <v>743750</v>
      </c>
      <c r="AT109" s="20">
        <f>AR109-AS109</f>
        <v>0</v>
      </c>
      <c r="AU109" s="14" t="str">
        <f>+L109</f>
        <v>3 DÍAS CALENDARIO</v>
      </c>
      <c r="AV109" s="18">
        <v>44167</v>
      </c>
      <c r="AW109" s="18" t="s">
        <v>223</v>
      </c>
      <c r="AX109" s="18">
        <v>44183</v>
      </c>
      <c r="AY109" s="22">
        <v>4</v>
      </c>
      <c r="AZ109" s="18" t="s">
        <v>223</v>
      </c>
      <c r="BA109" s="24" t="s">
        <v>320</v>
      </c>
      <c r="BB109" s="24" t="s">
        <v>223</v>
      </c>
      <c r="BC109" s="71"/>
      <c r="BD109" s="78" t="s">
        <v>1120</v>
      </c>
    </row>
    <row r="110" spans="2:56" ht="51" hidden="1" x14ac:dyDescent="0.2">
      <c r="B110" s="33">
        <v>2020</v>
      </c>
      <c r="C110" s="13" t="s">
        <v>545</v>
      </c>
      <c r="D110" s="28" t="s">
        <v>546</v>
      </c>
      <c r="E110" s="14" t="s">
        <v>547</v>
      </c>
      <c r="F110" s="14" t="s">
        <v>219</v>
      </c>
      <c r="G110" s="14" t="s">
        <v>818</v>
      </c>
      <c r="H110" s="14" t="s">
        <v>669</v>
      </c>
      <c r="I110" s="14" t="s">
        <v>670</v>
      </c>
      <c r="J110" s="15">
        <v>44161</v>
      </c>
      <c r="K110" s="17">
        <v>1070600</v>
      </c>
      <c r="L110" s="14" t="s">
        <v>810</v>
      </c>
      <c r="M110" s="15">
        <v>44161</v>
      </c>
      <c r="N110" s="14" t="s">
        <v>192</v>
      </c>
      <c r="O110" s="14" t="s">
        <v>223</v>
      </c>
      <c r="P110" s="16">
        <v>44168</v>
      </c>
      <c r="Q110" s="16">
        <v>44168</v>
      </c>
      <c r="R110" s="16" t="s">
        <v>223</v>
      </c>
      <c r="S110" s="16" t="s">
        <v>223</v>
      </c>
      <c r="T110" s="16" t="s">
        <v>223</v>
      </c>
      <c r="U110" s="14" t="s">
        <v>223</v>
      </c>
      <c r="V110" s="14" t="s">
        <v>223</v>
      </c>
      <c r="W110" s="14" t="s">
        <v>223</v>
      </c>
      <c r="X110" s="14" t="s">
        <v>223</v>
      </c>
      <c r="Y110" s="14" t="s">
        <v>223</v>
      </c>
      <c r="Z110" s="14" t="s">
        <v>223</v>
      </c>
      <c r="AA110" s="14" t="s">
        <v>223</v>
      </c>
      <c r="AB110" s="23">
        <v>170920</v>
      </c>
      <c r="AC110" s="23">
        <v>0</v>
      </c>
      <c r="AD110" s="23">
        <v>0</v>
      </c>
      <c r="AE110" s="23">
        <v>0</v>
      </c>
      <c r="AF110" s="23">
        <v>0</v>
      </c>
      <c r="AG110" s="23">
        <v>0</v>
      </c>
      <c r="AH110" s="23">
        <v>0</v>
      </c>
      <c r="AI110" s="23">
        <v>0</v>
      </c>
      <c r="AJ110" s="14" t="s">
        <v>223</v>
      </c>
      <c r="AK110" s="14" t="s">
        <v>223</v>
      </c>
      <c r="AL110" s="14" t="s">
        <v>223</v>
      </c>
      <c r="AM110" s="14" t="s">
        <v>223</v>
      </c>
      <c r="AN110" s="14" t="s">
        <v>223</v>
      </c>
      <c r="AO110" s="14" t="s">
        <v>223</v>
      </c>
      <c r="AP110" s="14" t="s">
        <v>223</v>
      </c>
      <c r="AQ110" s="14" t="s">
        <v>671</v>
      </c>
      <c r="AR110" s="17">
        <f t="shared" si="6"/>
        <v>1241520</v>
      </c>
      <c r="AS110" s="17">
        <v>1241520</v>
      </c>
      <c r="AT110" s="20">
        <f>AR110-AS110</f>
        <v>0</v>
      </c>
      <c r="AU110" s="14" t="str">
        <f>+L110</f>
        <v>1 DÍA HÁBIL</v>
      </c>
      <c r="AV110" s="18">
        <v>44168</v>
      </c>
      <c r="AW110" s="18" t="s">
        <v>223</v>
      </c>
      <c r="AX110" s="18">
        <v>44168</v>
      </c>
      <c r="AY110" s="22">
        <v>4</v>
      </c>
      <c r="AZ110" s="18" t="s">
        <v>223</v>
      </c>
      <c r="BA110" s="24" t="s">
        <v>320</v>
      </c>
      <c r="BB110" s="24" t="s">
        <v>223</v>
      </c>
      <c r="BC110" s="71"/>
      <c r="BD110" s="78" t="s">
        <v>1120</v>
      </c>
    </row>
    <row r="111" spans="2:56" ht="38.25" hidden="1" x14ac:dyDescent="0.2">
      <c r="B111" s="33">
        <v>2020</v>
      </c>
      <c r="C111" s="13" t="s">
        <v>548</v>
      </c>
      <c r="D111" s="28" t="s">
        <v>549</v>
      </c>
      <c r="E111" s="14" t="s">
        <v>175</v>
      </c>
      <c r="F111" s="14" t="s">
        <v>219</v>
      </c>
      <c r="G111" s="14" t="s">
        <v>186</v>
      </c>
      <c r="H111" s="14" t="s">
        <v>429</v>
      </c>
      <c r="I111" s="14" t="s">
        <v>672</v>
      </c>
      <c r="J111" s="15">
        <v>44161</v>
      </c>
      <c r="K111" s="17">
        <v>1500000</v>
      </c>
      <c r="L111" s="14" t="s">
        <v>813</v>
      </c>
      <c r="M111" s="15">
        <v>44161</v>
      </c>
      <c r="N111" s="14" t="s">
        <v>192</v>
      </c>
      <c r="O111" s="14" t="s">
        <v>223</v>
      </c>
      <c r="P111" s="16">
        <v>44165</v>
      </c>
      <c r="Q111" s="16">
        <v>44174</v>
      </c>
      <c r="R111" s="16" t="s">
        <v>223</v>
      </c>
      <c r="S111" s="16" t="s">
        <v>223</v>
      </c>
      <c r="T111" s="16" t="s">
        <v>223</v>
      </c>
      <c r="U111" s="14" t="s">
        <v>223</v>
      </c>
      <c r="V111" s="14" t="s">
        <v>223</v>
      </c>
      <c r="W111" s="14" t="s">
        <v>223</v>
      </c>
      <c r="X111" s="14" t="s">
        <v>223</v>
      </c>
      <c r="Y111" s="14" t="s">
        <v>223</v>
      </c>
      <c r="Z111" s="14" t="s">
        <v>223</v>
      </c>
      <c r="AA111" s="14" t="s">
        <v>223</v>
      </c>
      <c r="AB111" s="23">
        <v>0</v>
      </c>
      <c r="AC111" s="23">
        <v>0</v>
      </c>
      <c r="AD111" s="23">
        <v>0</v>
      </c>
      <c r="AE111" s="23">
        <v>0</v>
      </c>
      <c r="AF111" s="23">
        <v>0</v>
      </c>
      <c r="AG111" s="23">
        <v>0</v>
      </c>
      <c r="AH111" s="23">
        <v>0</v>
      </c>
      <c r="AI111" s="23">
        <v>0</v>
      </c>
      <c r="AJ111" s="14" t="s">
        <v>223</v>
      </c>
      <c r="AK111" s="14" t="s">
        <v>223</v>
      </c>
      <c r="AL111" s="14" t="s">
        <v>223</v>
      </c>
      <c r="AM111" s="14" t="s">
        <v>223</v>
      </c>
      <c r="AN111" s="14" t="s">
        <v>223</v>
      </c>
      <c r="AO111" s="14" t="s">
        <v>223</v>
      </c>
      <c r="AP111" s="14" t="s">
        <v>223</v>
      </c>
      <c r="AQ111" s="14" t="s">
        <v>223</v>
      </c>
      <c r="AR111" s="17">
        <f t="shared" si="6"/>
        <v>1500000</v>
      </c>
      <c r="AS111" s="17">
        <v>1500000</v>
      </c>
      <c r="AT111" s="20">
        <f>AR111-AS111</f>
        <v>0</v>
      </c>
      <c r="AU111" s="14" t="str">
        <f>+L111</f>
        <v>10 DÍAS CALENDARIO</v>
      </c>
      <c r="AV111" s="18">
        <v>44174</v>
      </c>
      <c r="AW111" s="18" t="s">
        <v>223</v>
      </c>
      <c r="AX111" s="18">
        <v>44174</v>
      </c>
      <c r="AY111" s="22">
        <v>4</v>
      </c>
      <c r="AZ111" s="18" t="s">
        <v>223</v>
      </c>
      <c r="BA111" s="24" t="s">
        <v>320</v>
      </c>
      <c r="BB111" s="24" t="s">
        <v>223</v>
      </c>
      <c r="BC111" s="71"/>
      <c r="BD111" s="78" t="s">
        <v>1120</v>
      </c>
    </row>
    <row r="112" spans="2:56" ht="38.25" x14ac:dyDescent="0.2">
      <c r="B112" s="33">
        <v>2020</v>
      </c>
      <c r="C112" s="13" t="s">
        <v>550</v>
      </c>
      <c r="D112" s="28" t="s">
        <v>551</v>
      </c>
      <c r="E112" s="14" t="s">
        <v>552</v>
      </c>
      <c r="F112" s="14" t="s">
        <v>31</v>
      </c>
      <c r="G112" s="14" t="s">
        <v>1051</v>
      </c>
      <c r="H112" s="14" t="s">
        <v>1042</v>
      </c>
      <c r="I112" s="14" t="s">
        <v>673</v>
      </c>
      <c r="J112" s="15">
        <v>44162</v>
      </c>
      <c r="K112" s="17">
        <v>6000000</v>
      </c>
      <c r="L112" s="14" t="s">
        <v>561</v>
      </c>
      <c r="M112" s="15">
        <v>44165</v>
      </c>
      <c r="N112" s="14" t="s">
        <v>195</v>
      </c>
      <c r="O112" s="18">
        <v>37592</v>
      </c>
      <c r="P112" s="16">
        <v>44167</v>
      </c>
      <c r="Q112" s="16">
        <v>44213</v>
      </c>
      <c r="R112" s="16" t="s">
        <v>674</v>
      </c>
      <c r="S112" s="30" t="s">
        <v>675</v>
      </c>
      <c r="T112" s="16" t="s">
        <v>223</v>
      </c>
      <c r="U112" s="14" t="s">
        <v>223</v>
      </c>
      <c r="V112" s="14" t="s">
        <v>223</v>
      </c>
      <c r="W112" s="14" t="s">
        <v>223</v>
      </c>
      <c r="X112" s="14" t="s">
        <v>223</v>
      </c>
      <c r="Y112" s="14" t="s">
        <v>223</v>
      </c>
      <c r="Z112" s="14" t="s">
        <v>223</v>
      </c>
      <c r="AA112" s="14" t="s">
        <v>223</v>
      </c>
      <c r="AB112" s="23">
        <v>0</v>
      </c>
      <c r="AC112" s="23">
        <v>0</v>
      </c>
      <c r="AD112" s="23">
        <v>0</v>
      </c>
      <c r="AE112" s="23">
        <v>0</v>
      </c>
      <c r="AF112" s="23">
        <v>0</v>
      </c>
      <c r="AG112" s="23">
        <v>0</v>
      </c>
      <c r="AH112" s="23">
        <v>0</v>
      </c>
      <c r="AI112" s="23">
        <v>0</v>
      </c>
      <c r="AJ112" s="14" t="s">
        <v>223</v>
      </c>
      <c r="AK112" s="14" t="s">
        <v>223</v>
      </c>
      <c r="AL112" s="14" t="s">
        <v>223</v>
      </c>
      <c r="AM112" s="14" t="s">
        <v>223</v>
      </c>
      <c r="AN112" s="14" t="s">
        <v>223</v>
      </c>
      <c r="AO112" s="14" t="s">
        <v>223</v>
      </c>
      <c r="AP112" s="14" t="s">
        <v>223</v>
      </c>
      <c r="AQ112" s="14" t="s">
        <v>223</v>
      </c>
      <c r="AR112" s="17">
        <f t="shared" si="6"/>
        <v>6000000</v>
      </c>
      <c r="AS112" s="17">
        <v>6000000</v>
      </c>
      <c r="AT112" s="20">
        <f>AR112-AS112</f>
        <v>0</v>
      </c>
      <c r="AU112" s="14" t="str">
        <f>+L112</f>
        <v>1 MES Y 15 DIAS CALENDARIO</v>
      </c>
      <c r="AV112" s="18">
        <v>44213</v>
      </c>
      <c r="AW112" s="18">
        <v>44213</v>
      </c>
      <c r="AX112" s="18">
        <v>44229</v>
      </c>
      <c r="AY112" s="52">
        <v>3</v>
      </c>
      <c r="AZ112" s="18">
        <v>44334</v>
      </c>
      <c r="BA112" s="24" t="s">
        <v>320</v>
      </c>
      <c r="BB112" s="18">
        <v>44719</v>
      </c>
      <c r="BC112" s="71"/>
    </row>
    <row r="113" spans="2:56" ht="63.75" hidden="1" x14ac:dyDescent="0.2">
      <c r="B113" s="14">
        <v>2021</v>
      </c>
      <c r="C113" s="13" t="s">
        <v>676</v>
      </c>
      <c r="D113" s="28" t="s">
        <v>677</v>
      </c>
      <c r="E113" s="14" t="s">
        <v>820</v>
      </c>
      <c r="F113" s="14" t="s">
        <v>31</v>
      </c>
      <c r="G113" s="14" t="s">
        <v>188</v>
      </c>
      <c r="H113" s="14" t="s">
        <v>1074</v>
      </c>
      <c r="I113" s="14" t="s">
        <v>223</v>
      </c>
      <c r="J113" s="15">
        <v>44208</v>
      </c>
      <c r="K113" s="17">
        <v>46850000</v>
      </c>
      <c r="L113" s="14" t="s">
        <v>222</v>
      </c>
      <c r="M113" s="15">
        <v>44208</v>
      </c>
      <c r="N113" s="14" t="s">
        <v>192</v>
      </c>
      <c r="O113" s="18">
        <v>44208</v>
      </c>
      <c r="P113" s="16">
        <v>44208</v>
      </c>
      <c r="Q113" s="16">
        <v>44573</v>
      </c>
      <c r="R113" s="16" t="s">
        <v>223</v>
      </c>
      <c r="S113" s="16" t="s">
        <v>223</v>
      </c>
      <c r="T113" s="16" t="s">
        <v>223</v>
      </c>
      <c r="U113" s="14" t="s">
        <v>223</v>
      </c>
      <c r="V113" s="14" t="s">
        <v>223</v>
      </c>
      <c r="W113" s="14" t="s">
        <v>223</v>
      </c>
      <c r="X113" s="14" t="s">
        <v>223</v>
      </c>
      <c r="Y113" s="14" t="s">
        <v>223</v>
      </c>
      <c r="Z113" s="14" t="s">
        <v>223</v>
      </c>
      <c r="AA113" s="14" t="s">
        <v>223</v>
      </c>
      <c r="AB113" s="23">
        <v>12000000</v>
      </c>
      <c r="AC113" s="23">
        <v>47349000</v>
      </c>
      <c r="AD113" s="23">
        <v>0</v>
      </c>
      <c r="AE113" s="23">
        <v>0</v>
      </c>
      <c r="AF113" s="23">
        <v>0</v>
      </c>
      <c r="AG113" s="23">
        <v>0</v>
      </c>
      <c r="AH113" s="23">
        <v>0</v>
      </c>
      <c r="AI113" s="23">
        <v>0</v>
      </c>
      <c r="AJ113" s="14" t="s">
        <v>222</v>
      </c>
      <c r="AK113" s="14" t="s">
        <v>223</v>
      </c>
      <c r="AL113" s="14" t="s">
        <v>223</v>
      </c>
      <c r="AM113" s="14" t="s">
        <v>223</v>
      </c>
      <c r="AN113" s="14" t="s">
        <v>223</v>
      </c>
      <c r="AO113" s="14" t="s">
        <v>223</v>
      </c>
      <c r="AP113" s="14" t="s">
        <v>223</v>
      </c>
      <c r="AQ113" s="14" t="s">
        <v>223</v>
      </c>
      <c r="AR113" s="17">
        <f t="shared" si="6"/>
        <v>106199000</v>
      </c>
      <c r="AS113" s="17" t="s">
        <v>821</v>
      </c>
      <c r="AT113" s="17" t="s">
        <v>821</v>
      </c>
      <c r="AU113" s="17" t="s">
        <v>312</v>
      </c>
      <c r="AV113" s="18">
        <v>44938</v>
      </c>
      <c r="AW113" s="18" t="s">
        <v>306</v>
      </c>
      <c r="AX113" s="18" t="s">
        <v>306</v>
      </c>
      <c r="AY113" s="52" t="s">
        <v>306</v>
      </c>
      <c r="AZ113" s="18" t="s">
        <v>223</v>
      </c>
      <c r="BA113" s="82" t="s">
        <v>821</v>
      </c>
      <c r="BB113" s="53" t="s">
        <v>306</v>
      </c>
      <c r="BC113" s="71"/>
    </row>
    <row r="114" spans="2:56" ht="76.5" x14ac:dyDescent="0.2">
      <c r="B114" s="33">
        <v>2021</v>
      </c>
      <c r="C114" s="13" t="s">
        <v>678</v>
      </c>
      <c r="D114" s="28" t="s">
        <v>679</v>
      </c>
      <c r="E114" s="14" t="s">
        <v>162</v>
      </c>
      <c r="F114" s="14" t="s">
        <v>31</v>
      </c>
      <c r="G114" s="14" t="s">
        <v>186</v>
      </c>
      <c r="H114" s="14" t="s">
        <v>1041</v>
      </c>
      <c r="I114" s="14" t="s">
        <v>822</v>
      </c>
      <c r="J114" s="15">
        <v>44208</v>
      </c>
      <c r="K114" s="17">
        <v>9080617</v>
      </c>
      <c r="L114" s="14" t="s">
        <v>813</v>
      </c>
      <c r="M114" s="15">
        <v>44209</v>
      </c>
      <c r="N114" s="14" t="s">
        <v>192</v>
      </c>
      <c r="O114" s="18">
        <v>44251</v>
      </c>
      <c r="P114" s="16">
        <v>44251</v>
      </c>
      <c r="Q114" s="16">
        <v>44260</v>
      </c>
      <c r="R114" s="16" t="s">
        <v>223</v>
      </c>
      <c r="S114" s="16" t="s">
        <v>223</v>
      </c>
      <c r="T114" s="16" t="s">
        <v>223</v>
      </c>
      <c r="U114" s="14" t="s">
        <v>223</v>
      </c>
      <c r="V114" s="14" t="s">
        <v>223</v>
      </c>
      <c r="W114" s="14" t="s">
        <v>223</v>
      </c>
      <c r="X114" s="14" t="s">
        <v>223</v>
      </c>
      <c r="Y114" s="14" t="s">
        <v>223</v>
      </c>
      <c r="Z114" s="14" t="s">
        <v>223</v>
      </c>
      <c r="AA114" s="14" t="s">
        <v>223</v>
      </c>
      <c r="AB114" s="23">
        <v>221101</v>
      </c>
      <c r="AC114" s="23">
        <v>0</v>
      </c>
      <c r="AD114" s="23">
        <v>0</v>
      </c>
      <c r="AE114" s="23">
        <v>0</v>
      </c>
      <c r="AF114" s="23">
        <v>0</v>
      </c>
      <c r="AG114" s="23">
        <v>0</v>
      </c>
      <c r="AH114" s="23">
        <v>0</v>
      </c>
      <c r="AI114" s="23">
        <v>0</v>
      </c>
      <c r="AJ114" s="14" t="s">
        <v>223</v>
      </c>
      <c r="AK114" s="14" t="s">
        <v>223</v>
      </c>
      <c r="AL114" s="14" t="s">
        <v>223</v>
      </c>
      <c r="AM114" s="14" t="s">
        <v>223</v>
      </c>
      <c r="AN114" s="14" t="s">
        <v>223</v>
      </c>
      <c r="AO114" s="14" t="s">
        <v>223</v>
      </c>
      <c r="AP114" s="14" t="s">
        <v>223</v>
      </c>
      <c r="AQ114" s="14" t="s">
        <v>223</v>
      </c>
      <c r="AR114" s="17">
        <f t="shared" si="6"/>
        <v>9301718</v>
      </c>
      <c r="AS114" s="17">
        <v>9301718</v>
      </c>
      <c r="AT114" s="20">
        <f t="shared" ref="AT114:AT127" si="7">AR114-AS114</f>
        <v>0</v>
      </c>
      <c r="AU114" s="14" t="str">
        <f>+L114</f>
        <v>10 DÍAS CALENDARIO</v>
      </c>
      <c r="AV114" s="18">
        <v>44260</v>
      </c>
      <c r="AW114" s="18">
        <v>44260</v>
      </c>
      <c r="AX114" s="18">
        <v>44263</v>
      </c>
      <c r="AY114" s="52">
        <f>(3.67+3.67)/2</f>
        <v>3.67</v>
      </c>
      <c r="AZ114" s="18" t="s">
        <v>223</v>
      </c>
      <c r="BA114" s="24" t="s">
        <v>320</v>
      </c>
      <c r="BB114" s="18">
        <v>44265</v>
      </c>
      <c r="BC114" s="71"/>
      <c r="BD114" s="78" t="s">
        <v>1120</v>
      </c>
    </row>
    <row r="115" spans="2:56" ht="51" hidden="1" x14ac:dyDescent="0.2">
      <c r="B115" s="33">
        <v>2021</v>
      </c>
      <c r="C115" s="13" t="s">
        <v>680</v>
      </c>
      <c r="D115" s="28" t="s">
        <v>681</v>
      </c>
      <c r="E115" s="14" t="s">
        <v>477</v>
      </c>
      <c r="F115" s="14" t="s">
        <v>219</v>
      </c>
      <c r="G115" s="14" t="s">
        <v>818</v>
      </c>
      <c r="H115" s="14" t="s">
        <v>823</v>
      </c>
      <c r="I115" s="14" t="s">
        <v>824</v>
      </c>
      <c r="J115" s="15">
        <v>44215</v>
      </c>
      <c r="K115" s="17">
        <v>3427200</v>
      </c>
      <c r="L115" s="14" t="s">
        <v>204</v>
      </c>
      <c r="M115" s="15">
        <v>44216</v>
      </c>
      <c r="N115" s="14" t="s">
        <v>192</v>
      </c>
      <c r="O115" s="18" t="s">
        <v>223</v>
      </c>
      <c r="P115" s="16">
        <v>44224</v>
      </c>
      <c r="Q115" s="16">
        <v>44255</v>
      </c>
      <c r="R115" s="16" t="s">
        <v>223</v>
      </c>
      <c r="S115" s="16" t="s">
        <v>223</v>
      </c>
      <c r="T115" s="16" t="s">
        <v>223</v>
      </c>
      <c r="U115" s="14" t="s">
        <v>223</v>
      </c>
      <c r="V115" s="14" t="s">
        <v>223</v>
      </c>
      <c r="W115" s="14" t="s">
        <v>223</v>
      </c>
      <c r="X115" s="14" t="s">
        <v>223</v>
      </c>
      <c r="Y115" s="14" t="s">
        <v>223</v>
      </c>
      <c r="Z115" s="14" t="s">
        <v>223</v>
      </c>
      <c r="AA115" s="14" t="s">
        <v>223</v>
      </c>
      <c r="AB115" s="23">
        <v>0</v>
      </c>
      <c r="AC115" s="23">
        <v>0</v>
      </c>
      <c r="AD115" s="23">
        <v>0</v>
      </c>
      <c r="AE115" s="23">
        <v>0</v>
      </c>
      <c r="AF115" s="23">
        <v>0</v>
      </c>
      <c r="AG115" s="23">
        <v>0</v>
      </c>
      <c r="AH115" s="23">
        <v>0</v>
      </c>
      <c r="AI115" s="23">
        <v>0</v>
      </c>
      <c r="AJ115" s="14" t="s">
        <v>223</v>
      </c>
      <c r="AK115" s="14" t="s">
        <v>223</v>
      </c>
      <c r="AL115" s="14" t="s">
        <v>223</v>
      </c>
      <c r="AM115" s="14" t="s">
        <v>223</v>
      </c>
      <c r="AN115" s="14" t="s">
        <v>223</v>
      </c>
      <c r="AO115" s="14" t="s">
        <v>223</v>
      </c>
      <c r="AP115" s="14" t="s">
        <v>223</v>
      </c>
      <c r="AQ115" s="14" t="s">
        <v>223</v>
      </c>
      <c r="AR115" s="17">
        <f t="shared" si="6"/>
        <v>3427200</v>
      </c>
      <c r="AS115" s="17">
        <v>3427200</v>
      </c>
      <c r="AT115" s="20">
        <f t="shared" si="7"/>
        <v>0</v>
      </c>
      <c r="AU115" s="14" t="str">
        <f>+L115</f>
        <v>1 MES</v>
      </c>
      <c r="AV115" s="18">
        <v>44255</v>
      </c>
      <c r="AW115" s="18" t="s">
        <v>223</v>
      </c>
      <c r="AX115" s="18">
        <v>44256</v>
      </c>
      <c r="AY115" s="52">
        <v>4</v>
      </c>
      <c r="AZ115" s="18" t="s">
        <v>223</v>
      </c>
      <c r="BA115" s="24" t="s">
        <v>320</v>
      </c>
      <c r="BB115" s="24" t="s">
        <v>223</v>
      </c>
      <c r="BC115" s="71"/>
    </row>
    <row r="116" spans="2:56" ht="51" hidden="1" x14ac:dyDescent="0.2">
      <c r="B116" s="33">
        <v>2021</v>
      </c>
      <c r="C116" s="13" t="s">
        <v>682</v>
      </c>
      <c r="D116" s="28" t="s">
        <v>683</v>
      </c>
      <c r="E116" s="14" t="s">
        <v>92</v>
      </c>
      <c r="F116" s="14" t="s">
        <v>219</v>
      </c>
      <c r="G116" s="14" t="s">
        <v>190</v>
      </c>
      <c r="H116" s="14" t="s">
        <v>825</v>
      </c>
      <c r="I116" s="14" t="s">
        <v>826</v>
      </c>
      <c r="J116" s="15">
        <v>44218</v>
      </c>
      <c r="K116" s="17">
        <v>2142000</v>
      </c>
      <c r="L116" s="14" t="s">
        <v>202</v>
      </c>
      <c r="M116" s="15">
        <v>44218</v>
      </c>
      <c r="N116" s="14" t="s">
        <v>192</v>
      </c>
      <c r="O116" s="18" t="s">
        <v>223</v>
      </c>
      <c r="P116" s="16">
        <v>44218</v>
      </c>
      <c r="Q116" s="16">
        <v>44399</v>
      </c>
      <c r="R116" s="16" t="s">
        <v>223</v>
      </c>
      <c r="S116" s="16" t="s">
        <v>223</v>
      </c>
      <c r="T116" s="16" t="s">
        <v>223</v>
      </c>
      <c r="U116" s="14" t="s">
        <v>223</v>
      </c>
      <c r="V116" s="14" t="s">
        <v>223</v>
      </c>
      <c r="W116" s="14" t="s">
        <v>223</v>
      </c>
      <c r="X116" s="14" t="s">
        <v>223</v>
      </c>
      <c r="Y116" s="14" t="s">
        <v>223</v>
      </c>
      <c r="Z116" s="14" t="s">
        <v>223</v>
      </c>
      <c r="AA116" s="14" t="s">
        <v>223</v>
      </c>
      <c r="AB116" s="23">
        <v>2142000</v>
      </c>
      <c r="AC116" s="23">
        <v>0</v>
      </c>
      <c r="AD116" s="23">
        <v>0</v>
      </c>
      <c r="AE116" s="23">
        <v>0</v>
      </c>
      <c r="AF116" s="23">
        <v>0</v>
      </c>
      <c r="AG116" s="23">
        <v>0</v>
      </c>
      <c r="AH116" s="23">
        <v>0</v>
      </c>
      <c r="AI116" s="23">
        <v>0</v>
      </c>
      <c r="AJ116" s="14" t="s">
        <v>202</v>
      </c>
      <c r="AK116" s="14" t="s">
        <v>223</v>
      </c>
      <c r="AL116" s="14" t="s">
        <v>223</v>
      </c>
      <c r="AM116" s="14" t="s">
        <v>223</v>
      </c>
      <c r="AN116" s="14" t="s">
        <v>223</v>
      </c>
      <c r="AO116" s="14" t="s">
        <v>223</v>
      </c>
      <c r="AP116" s="14" t="s">
        <v>223</v>
      </c>
      <c r="AQ116" s="14" t="s">
        <v>223</v>
      </c>
      <c r="AR116" s="17">
        <f t="shared" si="6"/>
        <v>4284000</v>
      </c>
      <c r="AS116" s="17">
        <v>4284000</v>
      </c>
      <c r="AT116" s="20">
        <f t="shared" si="7"/>
        <v>0</v>
      </c>
      <c r="AU116" s="14" t="s">
        <v>222</v>
      </c>
      <c r="AV116" s="18">
        <v>44582</v>
      </c>
      <c r="AW116" s="18" t="s">
        <v>223</v>
      </c>
      <c r="AX116" s="18">
        <v>44582</v>
      </c>
      <c r="AY116" s="52">
        <v>4</v>
      </c>
      <c r="AZ116" s="18" t="s">
        <v>223</v>
      </c>
      <c r="BA116" s="24" t="s">
        <v>320</v>
      </c>
      <c r="BB116" s="24" t="s">
        <v>223</v>
      </c>
      <c r="BC116" s="71"/>
    </row>
    <row r="117" spans="2:56" ht="63.75" x14ac:dyDescent="0.2">
      <c r="B117" s="33">
        <v>2021</v>
      </c>
      <c r="C117" s="13" t="s">
        <v>684</v>
      </c>
      <c r="D117" s="28" t="s">
        <v>685</v>
      </c>
      <c r="E117" s="14" t="s">
        <v>141</v>
      </c>
      <c r="F117" s="14" t="s">
        <v>31</v>
      </c>
      <c r="G117" s="14" t="s">
        <v>1051</v>
      </c>
      <c r="H117" s="14" t="s">
        <v>880</v>
      </c>
      <c r="I117" s="14" t="s">
        <v>827</v>
      </c>
      <c r="J117" s="15">
        <v>44221</v>
      </c>
      <c r="K117" s="17">
        <v>9250000</v>
      </c>
      <c r="L117" s="14" t="s">
        <v>209</v>
      </c>
      <c r="M117" s="15">
        <v>44221</v>
      </c>
      <c r="N117" s="14" t="s">
        <v>194</v>
      </c>
      <c r="O117" s="18">
        <v>44221</v>
      </c>
      <c r="P117" s="16">
        <v>44221</v>
      </c>
      <c r="Q117" s="16">
        <v>44295</v>
      </c>
      <c r="R117" s="16" t="s">
        <v>828</v>
      </c>
      <c r="S117" s="30" t="s">
        <v>829</v>
      </c>
      <c r="T117" s="16" t="s">
        <v>223</v>
      </c>
      <c r="U117" s="14" t="s">
        <v>223</v>
      </c>
      <c r="V117" s="14" t="s">
        <v>223</v>
      </c>
      <c r="W117" s="14" t="s">
        <v>223</v>
      </c>
      <c r="X117" s="14" t="s">
        <v>223</v>
      </c>
      <c r="Y117" s="14" t="s">
        <v>223</v>
      </c>
      <c r="Z117" s="14" t="s">
        <v>223</v>
      </c>
      <c r="AA117" s="14" t="s">
        <v>223</v>
      </c>
      <c r="AB117" s="23">
        <v>7400000</v>
      </c>
      <c r="AC117" s="23">
        <v>0</v>
      </c>
      <c r="AD117" s="23">
        <v>0</v>
      </c>
      <c r="AE117" s="23">
        <v>0</v>
      </c>
      <c r="AF117" s="23">
        <v>0</v>
      </c>
      <c r="AG117" s="23">
        <v>0</v>
      </c>
      <c r="AH117" s="23">
        <v>0</v>
      </c>
      <c r="AI117" s="23">
        <v>0</v>
      </c>
      <c r="AJ117" s="14" t="s">
        <v>210</v>
      </c>
      <c r="AK117" s="14" t="s">
        <v>223</v>
      </c>
      <c r="AL117" s="14" t="s">
        <v>223</v>
      </c>
      <c r="AM117" s="14" t="s">
        <v>223</v>
      </c>
      <c r="AN117" s="14" t="s">
        <v>223</v>
      </c>
      <c r="AO117" s="14" t="s">
        <v>223</v>
      </c>
      <c r="AP117" s="14" t="s">
        <v>223</v>
      </c>
      <c r="AQ117" s="14" t="s">
        <v>223</v>
      </c>
      <c r="AR117" s="17">
        <f t="shared" si="6"/>
        <v>16650000</v>
      </c>
      <c r="AS117" s="17">
        <v>16650000</v>
      </c>
      <c r="AT117" s="20">
        <f t="shared" si="7"/>
        <v>0</v>
      </c>
      <c r="AU117" s="14" t="s">
        <v>205</v>
      </c>
      <c r="AV117" s="18">
        <v>44356</v>
      </c>
      <c r="AW117" s="18">
        <v>44356</v>
      </c>
      <c r="AX117" s="18">
        <v>44368</v>
      </c>
      <c r="AY117" s="52">
        <v>4</v>
      </c>
      <c r="AZ117" s="18">
        <v>44479</v>
      </c>
      <c r="BA117" s="24" t="s">
        <v>320</v>
      </c>
      <c r="BB117" s="18">
        <v>44539</v>
      </c>
      <c r="BC117" s="71"/>
    </row>
    <row r="118" spans="2:56" ht="77.25" hidden="1" customHeight="1" x14ac:dyDescent="0.2">
      <c r="B118" s="33">
        <v>2021</v>
      </c>
      <c r="C118" s="13" t="s">
        <v>686</v>
      </c>
      <c r="D118" s="28" t="s">
        <v>687</v>
      </c>
      <c r="E118" s="14" t="s">
        <v>1025</v>
      </c>
      <c r="F118" s="14" t="s">
        <v>219</v>
      </c>
      <c r="G118" s="14" t="s">
        <v>186</v>
      </c>
      <c r="H118" s="14" t="s">
        <v>575</v>
      </c>
      <c r="I118" s="14" t="s">
        <v>830</v>
      </c>
      <c r="J118" s="15">
        <v>44223</v>
      </c>
      <c r="K118" s="17">
        <v>4165000</v>
      </c>
      <c r="L118" s="14" t="s">
        <v>559</v>
      </c>
      <c r="M118" s="15">
        <v>44224</v>
      </c>
      <c r="N118" s="14" t="s">
        <v>192</v>
      </c>
      <c r="O118" s="18" t="s">
        <v>223</v>
      </c>
      <c r="P118" s="16">
        <v>44228</v>
      </c>
      <c r="Q118" s="16">
        <v>44232</v>
      </c>
      <c r="R118" s="16" t="s">
        <v>223</v>
      </c>
      <c r="S118" s="16" t="s">
        <v>223</v>
      </c>
      <c r="T118" s="16" t="s">
        <v>223</v>
      </c>
      <c r="U118" s="14" t="s">
        <v>223</v>
      </c>
      <c r="V118" s="14" t="s">
        <v>223</v>
      </c>
      <c r="W118" s="14" t="s">
        <v>223</v>
      </c>
      <c r="X118" s="14" t="s">
        <v>223</v>
      </c>
      <c r="Y118" s="14" t="s">
        <v>223</v>
      </c>
      <c r="Z118" s="14" t="s">
        <v>223</v>
      </c>
      <c r="AA118" s="14" t="s">
        <v>223</v>
      </c>
      <c r="AB118" s="23">
        <v>0</v>
      </c>
      <c r="AC118" s="23">
        <v>0</v>
      </c>
      <c r="AD118" s="23">
        <v>0</v>
      </c>
      <c r="AE118" s="23">
        <v>0</v>
      </c>
      <c r="AF118" s="23">
        <v>0</v>
      </c>
      <c r="AG118" s="23">
        <v>0</v>
      </c>
      <c r="AH118" s="23">
        <v>0</v>
      </c>
      <c r="AI118" s="23">
        <v>0</v>
      </c>
      <c r="AJ118" s="14" t="s">
        <v>223</v>
      </c>
      <c r="AK118" s="14" t="s">
        <v>223</v>
      </c>
      <c r="AL118" s="14" t="s">
        <v>223</v>
      </c>
      <c r="AM118" s="14" t="s">
        <v>223</v>
      </c>
      <c r="AN118" s="14" t="s">
        <v>223</v>
      </c>
      <c r="AO118" s="14" t="s">
        <v>223</v>
      </c>
      <c r="AP118" s="14" t="s">
        <v>223</v>
      </c>
      <c r="AQ118" s="14" t="s">
        <v>223</v>
      </c>
      <c r="AR118" s="17">
        <f t="shared" si="6"/>
        <v>4165000</v>
      </c>
      <c r="AS118" s="17">
        <v>0</v>
      </c>
      <c r="AT118" s="20">
        <f t="shared" si="7"/>
        <v>4165000</v>
      </c>
      <c r="AU118" s="14" t="s">
        <v>425</v>
      </c>
      <c r="AV118" s="18">
        <v>44232</v>
      </c>
      <c r="AW118" s="18" t="s">
        <v>223</v>
      </c>
      <c r="AX118" s="18">
        <v>44232</v>
      </c>
      <c r="AY118" s="52" t="s">
        <v>223</v>
      </c>
      <c r="AZ118" s="18" t="s">
        <v>223</v>
      </c>
      <c r="BA118" s="24" t="s">
        <v>839</v>
      </c>
      <c r="BB118" s="24" t="s">
        <v>223</v>
      </c>
      <c r="BC118" s="71"/>
    </row>
    <row r="119" spans="2:56" ht="38.25" x14ac:dyDescent="0.2">
      <c r="B119" s="33">
        <v>2021</v>
      </c>
      <c r="C119" s="13" t="s">
        <v>688</v>
      </c>
      <c r="D119" s="28" t="s">
        <v>689</v>
      </c>
      <c r="E119" s="14" t="s">
        <v>138</v>
      </c>
      <c r="F119" s="14" t="s">
        <v>31</v>
      </c>
      <c r="G119" s="14" t="s">
        <v>1051</v>
      </c>
      <c r="H119" s="14" t="s">
        <v>1036</v>
      </c>
      <c r="I119" s="14" t="s">
        <v>831</v>
      </c>
      <c r="J119" s="15">
        <v>44223</v>
      </c>
      <c r="K119" s="17">
        <v>5950000</v>
      </c>
      <c r="L119" s="14" t="s">
        <v>210</v>
      </c>
      <c r="M119" s="15">
        <v>44224</v>
      </c>
      <c r="N119" s="14" t="s">
        <v>195</v>
      </c>
      <c r="O119" s="18">
        <v>44270</v>
      </c>
      <c r="P119" s="16">
        <v>44270</v>
      </c>
      <c r="Q119" s="16">
        <v>44331</v>
      </c>
      <c r="R119" s="16" t="s">
        <v>832</v>
      </c>
      <c r="S119" s="30" t="s">
        <v>833</v>
      </c>
      <c r="T119" s="16" t="s">
        <v>223</v>
      </c>
      <c r="U119" s="14" t="s">
        <v>223</v>
      </c>
      <c r="V119" s="14" t="s">
        <v>223</v>
      </c>
      <c r="W119" s="14" t="s">
        <v>223</v>
      </c>
      <c r="X119" s="14" t="s">
        <v>223</v>
      </c>
      <c r="Y119" s="14" t="s">
        <v>223</v>
      </c>
      <c r="Z119" s="14" t="s">
        <v>223</v>
      </c>
      <c r="AA119" s="14" t="s">
        <v>223</v>
      </c>
      <c r="AB119" s="23">
        <v>0</v>
      </c>
      <c r="AC119" s="23">
        <v>0</v>
      </c>
      <c r="AD119" s="23">
        <v>0</v>
      </c>
      <c r="AE119" s="23">
        <v>0</v>
      </c>
      <c r="AF119" s="23">
        <v>0</v>
      </c>
      <c r="AG119" s="23">
        <v>0</v>
      </c>
      <c r="AH119" s="23">
        <v>0</v>
      </c>
      <c r="AI119" s="23">
        <v>0</v>
      </c>
      <c r="AJ119" s="14" t="s">
        <v>223</v>
      </c>
      <c r="AK119" s="14" t="s">
        <v>223</v>
      </c>
      <c r="AL119" s="14" t="s">
        <v>223</v>
      </c>
      <c r="AM119" s="14" t="s">
        <v>223</v>
      </c>
      <c r="AN119" s="14" t="s">
        <v>223</v>
      </c>
      <c r="AO119" s="14" t="s">
        <v>223</v>
      </c>
      <c r="AP119" s="14" t="s">
        <v>223</v>
      </c>
      <c r="AQ119" s="14" t="s">
        <v>223</v>
      </c>
      <c r="AR119" s="17">
        <f t="shared" si="6"/>
        <v>5950000</v>
      </c>
      <c r="AS119" s="17">
        <v>5950000</v>
      </c>
      <c r="AT119" s="20">
        <f t="shared" si="7"/>
        <v>0</v>
      </c>
      <c r="AU119" s="14" t="str">
        <f>+L119</f>
        <v>2 MESES</v>
      </c>
      <c r="AV119" s="18">
        <v>44331</v>
      </c>
      <c r="AW119" s="18">
        <v>44331</v>
      </c>
      <c r="AX119" s="18">
        <v>44355</v>
      </c>
      <c r="AY119" s="52">
        <v>3.6</v>
      </c>
      <c r="AZ119" s="18">
        <v>44455</v>
      </c>
      <c r="BA119" s="24" t="s">
        <v>320</v>
      </c>
      <c r="BB119" s="18">
        <v>44719</v>
      </c>
      <c r="BC119" s="71"/>
    </row>
    <row r="120" spans="2:56" ht="63.75" x14ac:dyDescent="0.2">
      <c r="B120" s="33">
        <v>2021</v>
      </c>
      <c r="C120" s="13" t="s">
        <v>690</v>
      </c>
      <c r="D120" s="28" t="s">
        <v>691</v>
      </c>
      <c r="E120" s="14" t="s">
        <v>465</v>
      </c>
      <c r="F120" s="14" t="s">
        <v>31</v>
      </c>
      <c r="G120" s="14" t="s">
        <v>1051</v>
      </c>
      <c r="H120" s="14" t="s">
        <v>867</v>
      </c>
      <c r="I120" s="14" t="s">
        <v>834</v>
      </c>
      <c r="J120" s="15">
        <v>44224</v>
      </c>
      <c r="K120" s="17">
        <v>6000000</v>
      </c>
      <c r="L120" s="14" t="s">
        <v>210</v>
      </c>
      <c r="M120" s="15">
        <v>44224</v>
      </c>
      <c r="N120" s="14" t="s">
        <v>192</v>
      </c>
      <c r="O120" s="18">
        <v>44225</v>
      </c>
      <c r="P120" s="16">
        <v>44225</v>
      </c>
      <c r="Q120" s="16">
        <v>44284</v>
      </c>
      <c r="R120" s="16" t="s">
        <v>835</v>
      </c>
      <c r="S120" s="30" t="s">
        <v>836</v>
      </c>
      <c r="T120" s="16" t="s">
        <v>223</v>
      </c>
      <c r="U120" s="14" t="s">
        <v>223</v>
      </c>
      <c r="V120" s="14" t="s">
        <v>223</v>
      </c>
      <c r="W120" s="14" t="s">
        <v>223</v>
      </c>
      <c r="X120" s="14" t="s">
        <v>223</v>
      </c>
      <c r="Y120" s="14" t="s">
        <v>223</v>
      </c>
      <c r="Z120" s="14" t="s">
        <v>223</v>
      </c>
      <c r="AA120" s="14" t="s">
        <v>223</v>
      </c>
      <c r="AB120" s="23">
        <v>6000000</v>
      </c>
      <c r="AC120" s="23">
        <v>0</v>
      </c>
      <c r="AD120" s="23">
        <v>0</v>
      </c>
      <c r="AE120" s="23">
        <v>0</v>
      </c>
      <c r="AF120" s="23">
        <v>0</v>
      </c>
      <c r="AG120" s="23">
        <v>0</v>
      </c>
      <c r="AH120" s="23">
        <v>0</v>
      </c>
      <c r="AI120" s="23">
        <v>0</v>
      </c>
      <c r="AJ120" s="14" t="s">
        <v>210</v>
      </c>
      <c r="AK120" s="14" t="s">
        <v>223</v>
      </c>
      <c r="AL120" s="14" t="s">
        <v>223</v>
      </c>
      <c r="AM120" s="14" t="s">
        <v>223</v>
      </c>
      <c r="AN120" s="14" t="s">
        <v>223</v>
      </c>
      <c r="AO120" s="14" t="s">
        <v>223</v>
      </c>
      <c r="AP120" s="14" t="s">
        <v>223</v>
      </c>
      <c r="AQ120" s="14" t="s">
        <v>223</v>
      </c>
      <c r="AR120" s="17">
        <f t="shared" si="6"/>
        <v>12000000</v>
      </c>
      <c r="AS120" s="17">
        <v>12000000</v>
      </c>
      <c r="AT120" s="20">
        <f t="shared" si="7"/>
        <v>0</v>
      </c>
      <c r="AU120" s="14" t="s">
        <v>212</v>
      </c>
      <c r="AV120" s="18">
        <v>44345</v>
      </c>
      <c r="AW120" s="18">
        <v>44347</v>
      </c>
      <c r="AX120" s="18">
        <v>44347</v>
      </c>
      <c r="AY120" s="52">
        <v>4</v>
      </c>
      <c r="AZ120" s="18">
        <v>44468</v>
      </c>
      <c r="BA120" s="24" t="s">
        <v>320</v>
      </c>
      <c r="BB120" s="18">
        <v>44348</v>
      </c>
      <c r="BC120" s="71"/>
      <c r="BD120" s="78" t="s">
        <v>1120</v>
      </c>
    </row>
    <row r="121" spans="2:56" ht="51" hidden="1" x14ac:dyDescent="0.2">
      <c r="B121" s="33">
        <v>2021</v>
      </c>
      <c r="C121" s="13" t="s">
        <v>692</v>
      </c>
      <c r="D121" s="28" t="s">
        <v>693</v>
      </c>
      <c r="E121" s="14" t="s">
        <v>694</v>
      </c>
      <c r="F121" s="14" t="s">
        <v>219</v>
      </c>
      <c r="G121" s="14" t="s">
        <v>186</v>
      </c>
      <c r="H121" s="14" t="s">
        <v>837</v>
      </c>
      <c r="I121" s="14" t="s">
        <v>838</v>
      </c>
      <c r="J121" s="15">
        <v>44225</v>
      </c>
      <c r="K121" s="17">
        <v>1125000</v>
      </c>
      <c r="L121" s="14" t="s">
        <v>803</v>
      </c>
      <c r="M121" s="15">
        <v>44225</v>
      </c>
      <c r="N121" s="14" t="s">
        <v>192</v>
      </c>
      <c r="O121" s="18" t="s">
        <v>223</v>
      </c>
      <c r="P121" s="18" t="s">
        <v>223</v>
      </c>
      <c r="Q121" s="18" t="s">
        <v>223</v>
      </c>
      <c r="R121" s="16" t="s">
        <v>223</v>
      </c>
      <c r="S121" s="16" t="s">
        <v>223</v>
      </c>
      <c r="T121" s="16" t="s">
        <v>223</v>
      </c>
      <c r="U121" s="14" t="s">
        <v>223</v>
      </c>
      <c r="V121" s="14" t="s">
        <v>223</v>
      </c>
      <c r="W121" s="14" t="s">
        <v>223</v>
      </c>
      <c r="X121" s="14" t="s">
        <v>223</v>
      </c>
      <c r="Y121" s="14" t="s">
        <v>223</v>
      </c>
      <c r="Z121" s="14" t="s">
        <v>223</v>
      </c>
      <c r="AA121" s="14" t="s">
        <v>223</v>
      </c>
      <c r="AB121" s="23">
        <v>0</v>
      </c>
      <c r="AC121" s="23">
        <v>0</v>
      </c>
      <c r="AD121" s="23">
        <v>0</v>
      </c>
      <c r="AE121" s="23">
        <v>0</v>
      </c>
      <c r="AF121" s="23">
        <v>0</v>
      </c>
      <c r="AG121" s="23">
        <v>0</v>
      </c>
      <c r="AH121" s="23">
        <v>0</v>
      </c>
      <c r="AI121" s="23">
        <v>0</v>
      </c>
      <c r="AJ121" s="14" t="s">
        <v>223</v>
      </c>
      <c r="AK121" s="14" t="s">
        <v>223</v>
      </c>
      <c r="AL121" s="14" t="s">
        <v>223</v>
      </c>
      <c r="AM121" s="14" t="s">
        <v>223</v>
      </c>
      <c r="AN121" s="14" t="s">
        <v>223</v>
      </c>
      <c r="AO121" s="14" t="s">
        <v>223</v>
      </c>
      <c r="AP121" s="14" t="s">
        <v>223</v>
      </c>
      <c r="AQ121" s="14" t="s">
        <v>223</v>
      </c>
      <c r="AR121" s="17">
        <f t="shared" si="6"/>
        <v>1125000</v>
      </c>
      <c r="AS121" s="17">
        <v>0</v>
      </c>
      <c r="AT121" s="20">
        <f t="shared" si="7"/>
        <v>1125000</v>
      </c>
      <c r="AU121" s="14" t="str">
        <f>+L121</f>
        <v>4 DIAS CALENDARIO</v>
      </c>
      <c r="AV121" s="18" t="s">
        <v>223</v>
      </c>
      <c r="AW121" s="18" t="s">
        <v>223</v>
      </c>
      <c r="AX121" s="18">
        <v>44242</v>
      </c>
      <c r="AY121" s="52" t="s">
        <v>223</v>
      </c>
      <c r="AZ121" s="18" t="s">
        <v>223</v>
      </c>
      <c r="BA121" s="24" t="s">
        <v>839</v>
      </c>
      <c r="BB121" s="24" t="s">
        <v>223</v>
      </c>
      <c r="BC121" s="71"/>
    </row>
    <row r="122" spans="2:56" ht="38.25" x14ac:dyDescent="0.2">
      <c r="B122" s="33">
        <v>2021</v>
      </c>
      <c r="C122" s="13" t="s">
        <v>695</v>
      </c>
      <c r="D122" s="28" t="s">
        <v>696</v>
      </c>
      <c r="E122" s="14" t="s">
        <v>697</v>
      </c>
      <c r="F122" s="14" t="s">
        <v>31</v>
      </c>
      <c r="G122" s="14" t="s">
        <v>818</v>
      </c>
      <c r="H122" s="14" t="s">
        <v>1040</v>
      </c>
      <c r="I122" s="14" t="s">
        <v>840</v>
      </c>
      <c r="J122" s="15">
        <v>44245</v>
      </c>
      <c r="K122" s="17">
        <v>8100000</v>
      </c>
      <c r="L122" s="14" t="s">
        <v>211</v>
      </c>
      <c r="M122" s="15">
        <v>44245</v>
      </c>
      <c r="N122" s="14" t="s">
        <v>192</v>
      </c>
      <c r="O122" s="18">
        <v>44250</v>
      </c>
      <c r="P122" s="16">
        <v>44250</v>
      </c>
      <c r="Q122" s="16">
        <v>44339</v>
      </c>
      <c r="R122" s="16" t="s">
        <v>841</v>
      </c>
      <c r="S122" s="30" t="s">
        <v>842</v>
      </c>
      <c r="T122" s="16" t="s">
        <v>223</v>
      </c>
      <c r="U122" s="14" t="s">
        <v>223</v>
      </c>
      <c r="V122" s="14" t="s">
        <v>223</v>
      </c>
      <c r="W122" s="14" t="s">
        <v>223</v>
      </c>
      <c r="X122" s="14" t="s">
        <v>223</v>
      </c>
      <c r="Y122" s="14" t="s">
        <v>223</v>
      </c>
      <c r="Z122" s="14" t="s">
        <v>223</v>
      </c>
      <c r="AA122" s="14" t="s">
        <v>223</v>
      </c>
      <c r="AB122" s="23">
        <v>0</v>
      </c>
      <c r="AC122" s="23">
        <v>0</v>
      </c>
      <c r="AD122" s="23">
        <v>0</v>
      </c>
      <c r="AE122" s="23">
        <v>0</v>
      </c>
      <c r="AF122" s="23">
        <v>0</v>
      </c>
      <c r="AG122" s="23">
        <v>0</v>
      </c>
      <c r="AH122" s="23">
        <v>0</v>
      </c>
      <c r="AI122" s="23">
        <v>0</v>
      </c>
      <c r="AJ122" s="14" t="s">
        <v>223</v>
      </c>
      <c r="AK122" s="14" t="s">
        <v>223</v>
      </c>
      <c r="AL122" s="14" t="s">
        <v>223</v>
      </c>
      <c r="AM122" s="14" t="s">
        <v>223</v>
      </c>
      <c r="AN122" s="14" t="s">
        <v>223</v>
      </c>
      <c r="AO122" s="14" t="s">
        <v>223</v>
      </c>
      <c r="AP122" s="14" t="s">
        <v>223</v>
      </c>
      <c r="AQ122" s="14" t="s">
        <v>223</v>
      </c>
      <c r="AR122" s="17">
        <f t="shared" si="6"/>
        <v>8100000</v>
      </c>
      <c r="AS122" s="17">
        <v>8100000</v>
      </c>
      <c r="AT122" s="20">
        <f t="shared" si="7"/>
        <v>0</v>
      </c>
      <c r="AU122" s="14" t="str">
        <f>+L122</f>
        <v>3 MESES</v>
      </c>
      <c r="AV122" s="18">
        <v>44339</v>
      </c>
      <c r="AW122" s="18">
        <v>44340</v>
      </c>
      <c r="AX122" s="18">
        <v>44342</v>
      </c>
      <c r="AY122" s="52">
        <v>4</v>
      </c>
      <c r="AZ122" s="18">
        <v>44462</v>
      </c>
      <c r="BA122" s="24" t="s">
        <v>320</v>
      </c>
      <c r="BB122" s="18">
        <v>44865</v>
      </c>
      <c r="BC122" s="71"/>
      <c r="BD122" s="78" t="s">
        <v>1120</v>
      </c>
    </row>
    <row r="123" spans="2:56" ht="76.5" hidden="1" x14ac:dyDescent="0.2">
      <c r="B123" s="33">
        <v>2021</v>
      </c>
      <c r="C123" s="13" t="s">
        <v>698</v>
      </c>
      <c r="D123" s="28" t="s">
        <v>699</v>
      </c>
      <c r="E123" s="14" t="s">
        <v>700</v>
      </c>
      <c r="F123" s="14" t="s">
        <v>219</v>
      </c>
      <c r="G123" s="14" t="s">
        <v>818</v>
      </c>
      <c r="H123" s="14" t="s">
        <v>1091</v>
      </c>
      <c r="I123" s="14" t="s">
        <v>843</v>
      </c>
      <c r="J123" s="15">
        <v>44245</v>
      </c>
      <c r="K123" s="17">
        <v>380146</v>
      </c>
      <c r="L123" s="14" t="s">
        <v>803</v>
      </c>
      <c r="M123" s="15">
        <v>44245</v>
      </c>
      <c r="N123" s="14" t="s">
        <v>195</v>
      </c>
      <c r="O123" s="18" t="s">
        <v>223</v>
      </c>
      <c r="P123" s="16">
        <v>44245</v>
      </c>
      <c r="Q123" s="16">
        <v>44249</v>
      </c>
      <c r="R123" s="16" t="s">
        <v>223</v>
      </c>
      <c r="S123" s="16" t="s">
        <v>223</v>
      </c>
      <c r="T123" s="16" t="s">
        <v>223</v>
      </c>
      <c r="U123" s="14" t="s">
        <v>223</v>
      </c>
      <c r="V123" s="14" t="s">
        <v>223</v>
      </c>
      <c r="W123" s="14" t="s">
        <v>223</v>
      </c>
      <c r="X123" s="14" t="s">
        <v>223</v>
      </c>
      <c r="Y123" s="14" t="s">
        <v>223</v>
      </c>
      <c r="Z123" s="14" t="s">
        <v>223</v>
      </c>
      <c r="AA123" s="14" t="s">
        <v>223</v>
      </c>
      <c r="AB123" s="23">
        <v>0</v>
      </c>
      <c r="AC123" s="23">
        <v>0</v>
      </c>
      <c r="AD123" s="23">
        <v>0</v>
      </c>
      <c r="AE123" s="23">
        <v>0</v>
      </c>
      <c r="AF123" s="23">
        <v>0</v>
      </c>
      <c r="AG123" s="23">
        <v>0</v>
      </c>
      <c r="AH123" s="23">
        <v>0</v>
      </c>
      <c r="AI123" s="23">
        <v>0</v>
      </c>
      <c r="AJ123" s="14" t="s">
        <v>223</v>
      </c>
      <c r="AK123" s="14" t="s">
        <v>223</v>
      </c>
      <c r="AL123" s="14" t="s">
        <v>223</v>
      </c>
      <c r="AM123" s="14" t="s">
        <v>223</v>
      </c>
      <c r="AN123" s="14" t="s">
        <v>223</v>
      </c>
      <c r="AO123" s="14" t="s">
        <v>223</v>
      </c>
      <c r="AP123" s="14" t="s">
        <v>223</v>
      </c>
      <c r="AQ123" s="14" t="s">
        <v>223</v>
      </c>
      <c r="AR123" s="17">
        <f t="shared" si="6"/>
        <v>380146</v>
      </c>
      <c r="AS123" s="17">
        <v>380146</v>
      </c>
      <c r="AT123" s="20">
        <f t="shared" si="7"/>
        <v>0</v>
      </c>
      <c r="AU123" s="14" t="str">
        <f>+L123</f>
        <v>4 DIAS CALENDARIO</v>
      </c>
      <c r="AV123" s="18">
        <v>44249</v>
      </c>
      <c r="AW123" s="18" t="s">
        <v>223</v>
      </c>
      <c r="AX123" s="18">
        <v>44272</v>
      </c>
      <c r="AY123" s="52">
        <v>4</v>
      </c>
      <c r="AZ123" s="18" t="s">
        <v>223</v>
      </c>
      <c r="BA123" s="24" t="s">
        <v>320</v>
      </c>
      <c r="BB123" s="24" t="s">
        <v>223</v>
      </c>
      <c r="BC123" s="71"/>
    </row>
    <row r="124" spans="2:56" ht="51" hidden="1" x14ac:dyDescent="0.2">
      <c r="B124" s="33">
        <v>2021</v>
      </c>
      <c r="C124" s="13" t="s">
        <v>701</v>
      </c>
      <c r="D124" s="28" t="s">
        <v>693</v>
      </c>
      <c r="E124" s="14" t="s">
        <v>844</v>
      </c>
      <c r="F124" s="14" t="s">
        <v>219</v>
      </c>
      <c r="G124" s="14" t="s">
        <v>186</v>
      </c>
      <c r="H124" s="14" t="s">
        <v>837</v>
      </c>
      <c r="I124" s="14" t="s">
        <v>845</v>
      </c>
      <c r="J124" s="15">
        <v>44253</v>
      </c>
      <c r="K124" s="17">
        <v>1518750</v>
      </c>
      <c r="L124" s="14" t="s">
        <v>803</v>
      </c>
      <c r="M124" s="15">
        <v>44253</v>
      </c>
      <c r="N124" s="14" t="s">
        <v>192</v>
      </c>
      <c r="O124" s="18" t="s">
        <v>223</v>
      </c>
      <c r="P124" s="16">
        <v>44266</v>
      </c>
      <c r="Q124" s="16">
        <v>44270</v>
      </c>
      <c r="R124" s="16" t="s">
        <v>223</v>
      </c>
      <c r="S124" s="16" t="s">
        <v>223</v>
      </c>
      <c r="T124" s="16" t="s">
        <v>223</v>
      </c>
      <c r="U124" s="14" t="s">
        <v>223</v>
      </c>
      <c r="V124" s="14" t="s">
        <v>223</v>
      </c>
      <c r="W124" s="14" t="s">
        <v>223</v>
      </c>
      <c r="X124" s="14" t="s">
        <v>223</v>
      </c>
      <c r="Y124" s="14" t="s">
        <v>223</v>
      </c>
      <c r="Z124" s="14" t="s">
        <v>223</v>
      </c>
      <c r="AA124" s="14" t="s">
        <v>223</v>
      </c>
      <c r="AB124" s="23">
        <v>0</v>
      </c>
      <c r="AC124" s="23">
        <v>0</v>
      </c>
      <c r="AD124" s="23">
        <v>0</v>
      </c>
      <c r="AE124" s="23">
        <v>0</v>
      </c>
      <c r="AF124" s="23">
        <v>0</v>
      </c>
      <c r="AG124" s="23">
        <v>0</v>
      </c>
      <c r="AH124" s="23">
        <v>0</v>
      </c>
      <c r="AI124" s="23">
        <v>0</v>
      </c>
      <c r="AJ124" s="14" t="s">
        <v>223</v>
      </c>
      <c r="AK124" s="14" t="s">
        <v>223</v>
      </c>
      <c r="AL124" s="14" t="s">
        <v>223</v>
      </c>
      <c r="AM124" s="14" t="s">
        <v>223</v>
      </c>
      <c r="AN124" s="14" t="s">
        <v>223</v>
      </c>
      <c r="AO124" s="14" t="s">
        <v>223</v>
      </c>
      <c r="AP124" s="14" t="s">
        <v>223</v>
      </c>
      <c r="AQ124" s="14" t="s">
        <v>223</v>
      </c>
      <c r="AR124" s="17">
        <f t="shared" si="6"/>
        <v>1518750</v>
      </c>
      <c r="AS124" s="17">
        <v>1518750</v>
      </c>
      <c r="AT124" s="20">
        <f t="shared" si="7"/>
        <v>0</v>
      </c>
      <c r="AU124" s="14" t="str">
        <f>+L124</f>
        <v>4 DIAS CALENDARIO</v>
      </c>
      <c r="AV124" s="18">
        <v>44270</v>
      </c>
      <c r="AW124" s="18" t="s">
        <v>223</v>
      </c>
      <c r="AX124" s="18">
        <v>44330</v>
      </c>
      <c r="AY124" s="52">
        <v>2.67</v>
      </c>
      <c r="AZ124" s="18" t="s">
        <v>223</v>
      </c>
      <c r="BA124" s="24" t="s">
        <v>320</v>
      </c>
      <c r="BB124" s="24" t="s">
        <v>223</v>
      </c>
      <c r="BC124" s="71"/>
    </row>
    <row r="125" spans="2:56" ht="102" x14ac:dyDescent="0.2">
      <c r="B125" s="33">
        <v>2021</v>
      </c>
      <c r="C125" s="13" t="s">
        <v>702</v>
      </c>
      <c r="D125" s="28" t="s">
        <v>703</v>
      </c>
      <c r="E125" s="14" t="s">
        <v>704</v>
      </c>
      <c r="F125" s="14" t="s">
        <v>31</v>
      </c>
      <c r="G125" s="14" t="s">
        <v>1051</v>
      </c>
      <c r="H125" s="14" t="s">
        <v>1036</v>
      </c>
      <c r="I125" s="14" t="s">
        <v>846</v>
      </c>
      <c r="J125" s="15">
        <v>44253</v>
      </c>
      <c r="K125" s="17">
        <v>4000000</v>
      </c>
      <c r="L125" s="14" t="s">
        <v>210</v>
      </c>
      <c r="M125" s="15">
        <v>44253</v>
      </c>
      <c r="N125" s="14" t="s">
        <v>195</v>
      </c>
      <c r="O125" s="18">
        <v>44285</v>
      </c>
      <c r="P125" s="16">
        <v>44285</v>
      </c>
      <c r="Q125" s="16">
        <v>44346</v>
      </c>
      <c r="R125" s="16" t="s">
        <v>847</v>
      </c>
      <c r="S125" s="30" t="s">
        <v>848</v>
      </c>
      <c r="T125" s="16">
        <v>44316</v>
      </c>
      <c r="U125" s="18">
        <v>44406</v>
      </c>
      <c r="V125" s="18">
        <v>44434</v>
      </c>
      <c r="W125" s="18">
        <v>44465</v>
      </c>
      <c r="X125" s="14" t="s">
        <v>223</v>
      </c>
      <c r="Y125" s="14" t="s">
        <v>223</v>
      </c>
      <c r="Z125" s="14" t="s">
        <v>223</v>
      </c>
      <c r="AA125" s="14" t="s">
        <v>223</v>
      </c>
      <c r="AB125" s="23">
        <v>2000000</v>
      </c>
      <c r="AC125" s="23">
        <v>0</v>
      </c>
      <c r="AD125" s="23">
        <v>0</v>
      </c>
      <c r="AE125" s="23">
        <v>0</v>
      </c>
      <c r="AF125" s="23">
        <v>0</v>
      </c>
      <c r="AG125" s="23">
        <v>0</v>
      </c>
      <c r="AH125" s="23">
        <v>0</v>
      </c>
      <c r="AI125" s="23">
        <v>0</v>
      </c>
      <c r="AJ125" s="14" t="s">
        <v>204</v>
      </c>
      <c r="AK125" s="14" t="s">
        <v>223</v>
      </c>
      <c r="AL125" s="14" t="s">
        <v>223</v>
      </c>
      <c r="AM125" s="14" t="s">
        <v>223</v>
      </c>
      <c r="AN125" s="14" t="s">
        <v>223</v>
      </c>
      <c r="AO125" s="14" t="s">
        <v>223</v>
      </c>
      <c r="AP125" s="14" t="s">
        <v>223</v>
      </c>
      <c r="AQ125" s="14" t="s">
        <v>223</v>
      </c>
      <c r="AR125" s="17">
        <f t="shared" si="6"/>
        <v>6000000</v>
      </c>
      <c r="AS125" s="17">
        <v>4000000</v>
      </c>
      <c r="AT125" s="20">
        <f t="shared" si="7"/>
        <v>2000000</v>
      </c>
      <c r="AU125" s="14" t="s">
        <v>211</v>
      </c>
      <c r="AV125" s="18">
        <v>44490</v>
      </c>
      <c r="AW125" s="18">
        <v>44490</v>
      </c>
      <c r="AX125" s="18">
        <v>44552</v>
      </c>
      <c r="AY125" s="52">
        <v>4</v>
      </c>
      <c r="AZ125" s="18">
        <v>44614</v>
      </c>
      <c r="BA125" s="24" t="s">
        <v>320</v>
      </c>
      <c r="BB125" s="18">
        <v>44719</v>
      </c>
      <c r="BC125" s="71"/>
    </row>
    <row r="126" spans="2:56" ht="38.25" x14ac:dyDescent="0.2">
      <c r="B126" s="33">
        <v>2021</v>
      </c>
      <c r="C126" s="13" t="s">
        <v>705</v>
      </c>
      <c r="D126" s="28" t="s">
        <v>538</v>
      </c>
      <c r="E126" s="14" t="s">
        <v>480</v>
      </c>
      <c r="F126" s="14" t="s">
        <v>31</v>
      </c>
      <c r="G126" s="14" t="s">
        <v>1051</v>
      </c>
      <c r="H126" s="14" t="s">
        <v>1038</v>
      </c>
      <c r="I126" s="14" t="s">
        <v>849</v>
      </c>
      <c r="J126" s="15">
        <v>44281</v>
      </c>
      <c r="K126" s="17">
        <v>8000000</v>
      </c>
      <c r="L126" s="14" t="s">
        <v>210</v>
      </c>
      <c r="M126" s="15">
        <v>44281</v>
      </c>
      <c r="N126" s="14" t="s">
        <v>195</v>
      </c>
      <c r="O126" s="18">
        <v>44284</v>
      </c>
      <c r="P126" s="16">
        <v>44284</v>
      </c>
      <c r="Q126" s="16">
        <v>44345</v>
      </c>
      <c r="R126" s="16" t="s">
        <v>850</v>
      </c>
      <c r="S126" s="30" t="s">
        <v>833</v>
      </c>
      <c r="T126" s="16" t="s">
        <v>223</v>
      </c>
      <c r="U126" s="14" t="s">
        <v>223</v>
      </c>
      <c r="V126" s="14" t="s">
        <v>223</v>
      </c>
      <c r="W126" s="14" t="s">
        <v>223</v>
      </c>
      <c r="X126" s="14" t="s">
        <v>223</v>
      </c>
      <c r="Y126" s="14" t="s">
        <v>223</v>
      </c>
      <c r="Z126" s="14" t="s">
        <v>223</v>
      </c>
      <c r="AA126" s="14" t="s">
        <v>223</v>
      </c>
      <c r="AB126" s="23">
        <v>0</v>
      </c>
      <c r="AC126" s="23">
        <v>0</v>
      </c>
      <c r="AD126" s="23">
        <v>0</v>
      </c>
      <c r="AE126" s="23">
        <v>0</v>
      </c>
      <c r="AF126" s="23">
        <v>0</v>
      </c>
      <c r="AG126" s="23">
        <v>0</v>
      </c>
      <c r="AH126" s="23">
        <v>0</v>
      </c>
      <c r="AI126" s="23">
        <v>0</v>
      </c>
      <c r="AJ126" s="14" t="s">
        <v>223</v>
      </c>
      <c r="AK126" s="14" t="s">
        <v>223</v>
      </c>
      <c r="AL126" s="14" t="s">
        <v>223</v>
      </c>
      <c r="AM126" s="14" t="s">
        <v>223</v>
      </c>
      <c r="AN126" s="14" t="s">
        <v>223</v>
      </c>
      <c r="AO126" s="14" t="s">
        <v>223</v>
      </c>
      <c r="AP126" s="14" t="s">
        <v>223</v>
      </c>
      <c r="AQ126" s="14" t="s">
        <v>223</v>
      </c>
      <c r="AR126" s="17">
        <f t="shared" si="6"/>
        <v>8000000</v>
      </c>
      <c r="AS126" s="17">
        <v>8000000</v>
      </c>
      <c r="AT126" s="20">
        <f t="shared" si="7"/>
        <v>0</v>
      </c>
      <c r="AU126" s="14" t="str">
        <f>+L126</f>
        <v>2 MESES</v>
      </c>
      <c r="AV126" s="18">
        <v>44345</v>
      </c>
      <c r="AW126" s="18">
        <v>44347</v>
      </c>
      <c r="AX126" s="18">
        <v>44355</v>
      </c>
      <c r="AY126" s="52">
        <v>4</v>
      </c>
      <c r="AZ126" s="18">
        <v>44468</v>
      </c>
      <c r="BA126" s="24" t="s">
        <v>320</v>
      </c>
      <c r="BB126" s="18">
        <v>44719</v>
      </c>
      <c r="BC126" s="71"/>
    </row>
    <row r="127" spans="2:56" ht="38.25" x14ac:dyDescent="0.2">
      <c r="B127" s="33">
        <v>2021</v>
      </c>
      <c r="C127" s="13" t="s">
        <v>706</v>
      </c>
      <c r="D127" s="28" t="s">
        <v>707</v>
      </c>
      <c r="E127" s="14" t="s">
        <v>133</v>
      </c>
      <c r="F127" s="14" t="s">
        <v>31</v>
      </c>
      <c r="G127" s="14" t="s">
        <v>1051</v>
      </c>
      <c r="H127" s="14" t="s">
        <v>1036</v>
      </c>
      <c r="I127" s="14" t="s">
        <v>851</v>
      </c>
      <c r="J127" s="15">
        <v>44281</v>
      </c>
      <c r="K127" s="17">
        <v>3000000</v>
      </c>
      <c r="L127" s="14" t="s">
        <v>210</v>
      </c>
      <c r="M127" s="15">
        <v>44281</v>
      </c>
      <c r="N127" s="14" t="s">
        <v>195</v>
      </c>
      <c r="O127" s="18">
        <v>44281</v>
      </c>
      <c r="P127" s="16">
        <v>44281</v>
      </c>
      <c r="Q127" s="16">
        <v>44342</v>
      </c>
      <c r="R127" s="16" t="s">
        <v>223</v>
      </c>
      <c r="S127" s="16" t="s">
        <v>223</v>
      </c>
      <c r="T127" s="16" t="s">
        <v>223</v>
      </c>
      <c r="U127" s="14" t="s">
        <v>223</v>
      </c>
      <c r="V127" s="14" t="s">
        <v>223</v>
      </c>
      <c r="W127" s="14" t="s">
        <v>223</v>
      </c>
      <c r="X127" s="14" t="s">
        <v>223</v>
      </c>
      <c r="Y127" s="14" t="s">
        <v>223</v>
      </c>
      <c r="Z127" s="14" t="s">
        <v>223</v>
      </c>
      <c r="AA127" s="14" t="s">
        <v>223</v>
      </c>
      <c r="AB127" s="23">
        <v>0</v>
      </c>
      <c r="AC127" s="23">
        <v>0</v>
      </c>
      <c r="AD127" s="23">
        <v>0</v>
      </c>
      <c r="AE127" s="23">
        <v>0</v>
      </c>
      <c r="AF127" s="23">
        <v>0</v>
      </c>
      <c r="AG127" s="23">
        <v>0</v>
      </c>
      <c r="AH127" s="23">
        <v>0</v>
      </c>
      <c r="AI127" s="23">
        <v>0</v>
      </c>
      <c r="AJ127" s="14" t="s">
        <v>223</v>
      </c>
      <c r="AK127" s="14" t="s">
        <v>223</v>
      </c>
      <c r="AL127" s="14" t="s">
        <v>223</v>
      </c>
      <c r="AM127" s="14" t="s">
        <v>223</v>
      </c>
      <c r="AN127" s="14" t="s">
        <v>223</v>
      </c>
      <c r="AO127" s="14" t="s">
        <v>223</v>
      </c>
      <c r="AP127" s="14" t="s">
        <v>223</v>
      </c>
      <c r="AQ127" s="14" t="s">
        <v>223</v>
      </c>
      <c r="AR127" s="17">
        <f t="shared" si="6"/>
        <v>3000000</v>
      </c>
      <c r="AS127" s="17">
        <v>1500000</v>
      </c>
      <c r="AT127" s="20">
        <f t="shared" si="7"/>
        <v>1500000</v>
      </c>
      <c r="AU127" s="14" t="str">
        <f>+L127</f>
        <v>2 MESES</v>
      </c>
      <c r="AV127" s="18">
        <v>44342</v>
      </c>
      <c r="AW127" s="18">
        <v>44342</v>
      </c>
      <c r="AX127" s="18">
        <v>44355</v>
      </c>
      <c r="AY127" s="52">
        <v>4</v>
      </c>
      <c r="AZ127" s="18" t="s">
        <v>223</v>
      </c>
      <c r="BA127" s="24" t="s">
        <v>320</v>
      </c>
      <c r="BB127" s="18">
        <v>44719</v>
      </c>
      <c r="BC127" s="71"/>
    </row>
    <row r="128" spans="2:56" ht="38.25" hidden="1" x14ac:dyDescent="0.2">
      <c r="B128" s="33">
        <v>2021</v>
      </c>
      <c r="C128" s="13" t="s">
        <v>708</v>
      </c>
      <c r="D128" s="28" t="s">
        <v>709</v>
      </c>
      <c r="E128" s="14" t="s">
        <v>710</v>
      </c>
      <c r="F128" s="14" t="s">
        <v>31</v>
      </c>
      <c r="G128" s="14" t="s">
        <v>1051</v>
      </c>
      <c r="H128" s="14" t="s">
        <v>1039</v>
      </c>
      <c r="I128" s="14" t="s">
        <v>852</v>
      </c>
      <c r="J128" s="15">
        <v>44291</v>
      </c>
      <c r="K128" s="17">
        <v>29019816</v>
      </c>
      <c r="L128" s="14" t="s">
        <v>222</v>
      </c>
      <c r="M128" s="15">
        <v>44291</v>
      </c>
      <c r="N128" s="14" t="s">
        <v>192</v>
      </c>
      <c r="O128" s="18">
        <v>44291</v>
      </c>
      <c r="P128" s="16">
        <v>44291</v>
      </c>
      <c r="Q128" s="16">
        <v>44655</v>
      </c>
      <c r="R128" s="16" t="s">
        <v>853</v>
      </c>
      <c r="S128" s="30" t="s">
        <v>854</v>
      </c>
      <c r="T128" s="16" t="s">
        <v>223</v>
      </c>
      <c r="U128" s="14" t="s">
        <v>223</v>
      </c>
      <c r="V128" s="14" t="s">
        <v>223</v>
      </c>
      <c r="W128" s="14" t="s">
        <v>223</v>
      </c>
      <c r="X128" s="14" t="s">
        <v>223</v>
      </c>
      <c r="Y128" s="14" t="s">
        <v>223</v>
      </c>
      <c r="Z128" s="14" t="s">
        <v>223</v>
      </c>
      <c r="AA128" s="14" t="s">
        <v>223</v>
      </c>
      <c r="AB128" s="23">
        <v>30650735</v>
      </c>
      <c r="AC128" s="23">
        <v>0</v>
      </c>
      <c r="AD128" s="23">
        <v>0</v>
      </c>
      <c r="AE128" s="23">
        <v>0</v>
      </c>
      <c r="AF128" s="23">
        <v>0</v>
      </c>
      <c r="AG128" s="23">
        <v>0</v>
      </c>
      <c r="AH128" s="23">
        <v>0</v>
      </c>
      <c r="AI128" s="23">
        <v>0</v>
      </c>
      <c r="AJ128" s="14" t="s">
        <v>222</v>
      </c>
      <c r="AK128" s="14" t="s">
        <v>223</v>
      </c>
      <c r="AL128" s="14" t="s">
        <v>223</v>
      </c>
      <c r="AM128" s="14" t="s">
        <v>223</v>
      </c>
      <c r="AN128" s="14" t="s">
        <v>223</v>
      </c>
      <c r="AO128" s="14" t="s">
        <v>223</v>
      </c>
      <c r="AP128" s="14" t="s">
        <v>223</v>
      </c>
      <c r="AQ128" s="14" t="s">
        <v>223</v>
      </c>
      <c r="AR128" s="17">
        <f t="shared" si="6"/>
        <v>59670551</v>
      </c>
      <c r="AS128" s="17" t="s">
        <v>821</v>
      </c>
      <c r="AT128" s="20" t="s">
        <v>821</v>
      </c>
      <c r="AU128" s="14" t="s">
        <v>312</v>
      </c>
      <c r="AV128" s="18">
        <v>45020</v>
      </c>
      <c r="AW128" s="18" t="s">
        <v>306</v>
      </c>
      <c r="AX128" s="18" t="s">
        <v>306</v>
      </c>
      <c r="AY128" s="52" t="s">
        <v>306</v>
      </c>
      <c r="AZ128" s="18">
        <v>45142</v>
      </c>
      <c r="BA128" s="82" t="s">
        <v>821</v>
      </c>
      <c r="BB128" s="52" t="s">
        <v>306</v>
      </c>
      <c r="BC128" s="71"/>
    </row>
    <row r="129" spans="2:56" ht="64.5" hidden="1" customHeight="1" x14ac:dyDescent="0.2">
      <c r="B129" s="33">
        <v>2021</v>
      </c>
      <c r="C129" s="13" t="s">
        <v>711</v>
      </c>
      <c r="D129" s="28" t="s">
        <v>712</v>
      </c>
      <c r="E129" s="14" t="s">
        <v>713</v>
      </c>
      <c r="F129" s="14" t="s">
        <v>219</v>
      </c>
      <c r="G129" s="14" t="s">
        <v>189</v>
      </c>
      <c r="H129" s="14" t="s">
        <v>855</v>
      </c>
      <c r="I129" s="14" t="s">
        <v>856</v>
      </c>
      <c r="J129" s="15">
        <v>44294</v>
      </c>
      <c r="K129" s="17">
        <v>3500000</v>
      </c>
      <c r="L129" s="14" t="s">
        <v>222</v>
      </c>
      <c r="M129" s="15">
        <v>44294</v>
      </c>
      <c r="N129" s="14" t="s">
        <v>192</v>
      </c>
      <c r="O129" s="18" t="s">
        <v>223</v>
      </c>
      <c r="P129" s="37">
        <v>44410</v>
      </c>
      <c r="Q129" s="37">
        <v>44775</v>
      </c>
      <c r="R129" s="37" t="s">
        <v>223</v>
      </c>
      <c r="S129" s="37" t="s">
        <v>223</v>
      </c>
      <c r="T129" s="37" t="s">
        <v>223</v>
      </c>
      <c r="U129" s="14" t="s">
        <v>223</v>
      </c>
      <c r="V129" s="14" t="s">
        <v>223</v>
      </c>
      <c r="W129" s="14" t="s">
        <v>223</v>
      </c>
      <c r="X129" s="14" t="s">
        <v>223</v>
      </c>
      <c r="Y129" s="14" t="s">
        <v>223</v>
      </c>
      <c r="Z129" s="14" t="s">
        <v>223</v>
      </c>
      <c r="AA129" s="14" t="s">
        <v>223</v>
      </c>
      <c r="AB129" s="23">
        <v>0</v>
      </c>
      <c r="AC129" s="23">
        <v>0</v>
      </c>
      <c r="AD129" s="23">
        <v>0</v>
      </c>
      <c r="AE129" s="23">
        <v>0</v>
      </c>
      <c r="AF129" s="23">
        <v>0</v>
      </c>
      <c r="AG129" s="23">
        <v>0</v>
      </c>
      <c r="AH129" s="23">
        <v>0</v>
      </c>
      <c r="AI129" s="23">
        <v>0</v>
      </c>
      <c r="AJ129" s="14" t="s">
        <v>223</v>
      </c>
      <c r="AK129" s="14" t="s">
        <v>223</v>
      </c>
      <c r="AL129" s="14" t="s">
        <v>223</v>
      </c>
      <c r="AM129" s="14" t="s">
        <v>223</v>
      </c>
      <c r="AN129" s="14" t="s">
        <v>223</v>
      </c>
      <c r="AO129" s="14" t="s">
        <v>223</v>
      </c>
      <c r="AP129" s="14" t="s">
        <v>223</v>
      </c>
      <c r="AQ129" s="14" t="s">
        <v>223</v>
      </c>
      <c r="AR129" s="17">
        <f t="shared" si="6"/>
        <v>3500000</v>
      </c>
      <c r="AS129" s="17">
        <v>0</v>
      </c>
      <c r="AT129" s="20">
        <f>AR129-AS129</f>
        <v>3500000</v>
      </c>
      <c r="AU129" s="14" t="s">
        <v>857</v>
      </c>
      <c r="AV129" s="18">
        <v>44418</v>
      </c>
      <c r="AW129" s="18" t="s">
        <v>223</v>
      </c>
      <c r="AX129" s="18">
        <v>44418</v>
      </c>
      <c r="AY129" s="52" t="s">
        <v>223</v>
      </c>
      <c r="AZ129" s="18" t="s">
        <v>223</v>
      </c>
      <c r="BA129" s="24" t="s">
        <v>839</v>
      </c>
      <c r="BB129" s="24" t="s">
        <v>223</v>
      </c>
      <c r="BC129" s="71"/>
    </row>
    <row r="130" spans="2:56" ht="38.25" x14ac:dyDescent="0.2">
      <c r="B130" s="33">
        <v>2021</v>
      </c>
      <c r="C130" s="13" t="s">
        <v>714</v>
      </c>
      <c r="D130" s="28" t="s">
        <v>715</v>
      </c>
      <c r="E130" s="14" t="s">
        <v>716</v>
      </c>
      <c r="F130" s="14" t="s">
        <v>31</v>
      </c>
      <c r="G130" s="14" t="s">
        <v>1051</v>
      </c>
      <c r="H130" s="14" t="s">
        <v>862</v>
      </c>
      <c r="I130" s="14" t="s">
        <v>858</v>
      </c>
      <c r="J130" s="15">
        <v>44308</v>
      </c>
      <c r="K130" s="17">
        <v>15000000</v>
      </c>
      <c r="L130" s="14" t="s">
        <v>202</v>
      </c>
      <c r="M130" s="15">
        <v>44308</v>
      </c>
      <c r="N130" s="14" t="s">
        <v>194</v>
      </c>
      <c r="O130" s="18">
        <v>44309</v>
      </c>
      <c r="P130" s="16">
        <v>44309</v>
      </c>
      <c r="Q130" s="16">
        <v>44492</v>
      </c>
      <c r="R130" s="16" t="s">
        <v>859</v>
      </c>
      <c r="S130" s="30" t="s">
        <v>860</v>
      </c>
      <c r="T130" s="16" t="s">
        <v>223</v>
      </c>
      <c r="U130" s="14" t="s">
        <v>223</v>
      </c>
      <c r="V130" s="14" t="s">
        <v>223</v>
      </c>
      <c r="W130" s="14" t="s">
        <v>223</v>
      </c>
      <c r="X130" s="14" t="s">
        <v>223</v>
      </c>
      <c r="Y130" s="14" t="s">
        <v>223</v>
      </c>
      <c r="Z130" s="14" t="s">
        <v>223</v>
      </c>
      <c r="AA130" s="14" t="s">
        <v>223</v>
      </c>
      <c r="AB130" s="23">
        <v>0</v>
      </c>
      <c r="AC130" s="23">
        <v>0</v>
      </c>
      <c r="AD130" s="23">
        <v>0</v>
      </c>
      <c r="AE130" s="23">
        <v>0</v>
      </c>
      <c r="AF130" s="23">
        <v>0</v>
      </c>
      <c r="AG130" s="23">
        <v>0</v>
      </c>
      <c r="AH130" s="23">
        <v>0</v>
      </c>
      <c r="AI130" s="23">
        <v>0</v>
      </c>
      <c r="AJ130" s="14" t="s">
        <v>223</v>
      </c>
      <c r="AK130" s="14" t="s">
        <v>223</v>
      </c>
      <c r="AL130" s="14" t="s">
        <v>223</v>
      </c>
      <c r="AM130" s="14" t="s">
        <v>223</v>
      </c>
      <c r="AN130" s="14" t="s">
        <v>223</v>
      </c>
      <c r="AO130" s="14" t="s">
        <v>223</v>
      </c>
      <c r="AP130" s="14" t="s">
        <v>223</v>
      </c>
      <c r="AQ130" s="14" t="s">
        <v>223</v>
      </c>
      <c r="AR130" s="17">
        <f t="shared" si="6"/>
        <v>15000000</v>
      </c>
      <c r="AS130" s="17">
        <v>13083333</v>
      </c>
      <c r="AT130" s="20">
        <f>AR130-AS130</f>
        <v>1916667</v>
      </c>
      <c r="AU130" s="14" t="s">
        <v>1083</v>
      </c>
      <c r="AV130" s="18">
        <v>44469</v>
      </c>
      <c r="AW130" s="18">
        <v>44469</v>
      </c>
      <c r="AX130" s="18">
        <v>44477</v>
      </c>
      <c r="AY130" s="52">
        <v>4</v>
      </c>
      <c r="AZ130" s="18">
        <v>44614</v>
      </c>
      <c r="BA130" s="14" t="s">
        <v>861</v>
      </c>
      <c r="BB130" s="18">
        <v>44615</v>
      </c>
      <c r="BC130" s="71"/>
    </row>
    <row r="131" spans="2:56" ht="76.5" hidden="1" x14ac:dyDescent="0.2">
      <c r="B131" s="33">
        <v>2021</v>
      </c>
      <c r="C131" s="13" t="s">
        <v>717</v>
      </c>
      <c r="D131" s="28" t="s">
        <v>718</v>
      </c>
      <c r="E131" s="14" t="s">
        <v>719</v>
      </c>
      <c r="F131" s="14" t="s">
        <v>219</v>
      </c>
      <c r="G131" s="14" t="s">
        <v>189</v>
      </c>
      <c r="H131" s="14" t="s">
        <v>862</v>
      </c>
      <c r="I131" s="14" t="s">
        <v>858</v>
      </c>
      <c r="J131" s="15">
        <v>44309</v>
      </c>
      <c r="K131" s="17">
        <v>2000000</v>
      </c>
      <c r="L131" s="14" t="s">
        <v>804</v>
      </c>
      <c r="M131" s="15">
        <v>44309</v>
      </c>
      <c r="N131" s="14" t="s">
        <v>192</v>
      </c>
      <c r="O131" s="18" t="s">
        <v>223</v>
      </c>
      <c r="P131" s="16">
        <v>44327</v>
      </c>
      <c r="Q131" s="16">
        <v>44603</v>
      </c>
      <c r="R131" s="16" t="s">
        <v>223</v>
      </c>
      <c r="S131" s="16" t="s">
        <v>223</v>
      </c>
      <c r="T131" s="16" t="s">
        <v>223</v>
      </c>
      <c r="U131" s="14" t="s">
        <v>223</v>
      </c>
      <c r="V131" s="14" t="s">
        <v>223</v>
      </c>
      <c r="W131" s="14" t="s">
        <v>223</v>
      </c>
      <c r="X131" s="14" t="s">
        <v>223</v>
      </c>
      <c r="Y131" s="14" t="s">
        <v>223</v>
      </c>
      <c r="Z131" s="14" t="s">
        <v>223</v>
      </c>
      <c r="AA131" s="14" t="s">
        <v>223</v>
      </c>
      <c r="AB131" s="23">
        <v>0</v>
      </c>
      <c r="AC131" s="23">
        <v>0</v>
      </c>
      <c r="AD131" s="23">
        <v>0</v>
      </c>
      <c r="AE131" s="23">
        <v>0</v>
      </c>
      <c r="AF131" s="23">
        <v>0</v>
      </c>
      <c r="AG131" s="23">
        <v>0</v>
      </c>
      <c r="AH131" s="23">
        <v>0</v>
      </c>
      <c r="AI131" s="23">
        <v>0</v>
      </c>
      <c r="AJ131" s="14" t="s">
        <v>207</v>
      </c>
      <c r="AK131" s="14" t="s">
        <v>223</v>
      </c>
      <c r="AL131" s="14" t="s">
        <v>223</v>
      </c>
      <c r="AM131" s="14" t="s">
        <v>223</v>
      </c>
      <c r="AN131" s="14" t="s">
        <v>223</v>
      </c>
      <c r="AO131" s="14" t="s">
        <v>223</v>
      </c>
      <c r="AP131" s="14" t="s">
        <v>223</v>
      </c>
      <c r="AQ131" s="14" t="s">
        <v>223</v>
      </c>
      <c r="AR131" s="17">
        <f t="shared" si="6"/>
        <v>2000000</v>
      </c>
      <c r="AS131" s="17" t="s">
        <v>821</v>
      </c>
      <c r="AT131" s="20" t="s">
        <v>821</v>
      </c>
      <c r="AU131" s="14" t="s">
        <v>863</v>
      </c>
      <c r="AV131" s="18">
        <v>44906</v>
      </c>
      <c r="AW131" s="18" t="s">
        <v>306</v>
      </c>
      <c r="AX131" s="18" t="s">
        <v>306</v>
      </c>
      <c r="AY131" s="52" t="s">
        <v>306</v>
      </c>
      <c r="AZ131" s="18" t="s">
        <v>223</v>
      </c>
      <c r="BA131" s="82" t="s">
        <v>821</v>
      </c>
      <c r="BB131" s="24" t="s">
        <v>223</v>
      </c>
      <c r="BC131" s="71"/>
    </row>
    <row r="132" spans="2:56" ht="38.25" x14ac:dyDescent="0.2">
      <c r="B132" s="33">
        <v>2021</v>
      </c>
      <c r="C132" s="13" t="s">
        <v>720</v>
      </c>
      <c r="D132" s="28" t="s">
        <v>721</v>
      </c>
      <c r="E132" s="14" t="s">
        <v>480</v>
      </c>
      <c r="F132" s="14" t="s">
        <v>31</v>
      </c>
      <c r="G132" s="14" t="s">
        <v>1051</v>
      </c>
      <c r="H132" s="14" t="s">
        <v>1038</v>
      </c>
      <c r="I132" s="14" t="s">
        <v>864</v>
      </c>
      <c r="J132" s="15">
        <v>44344</v>
      </c>
      <c r="K132" s="17">
        <v>24000000</v>
      </c>
      <c r="L132" s="14" t="s">
        <v>202</v>
      </c>
      <c r="M132" s="15">
        <v>44347</v>
      </c>
      <c r="N132" s="14" t="s">
        <v>195</v>
      </c>
      <c r="O132" s="18">
        <v>44347</v>
      </c>
      <c r="P132" s="16">
        <v>44347</v>
      </c>
      <c r="Q132" s="16">
        <v>44530</v>
      </c>
      <c r="R132" s="16" t="s">
        <v>865</v>
      </c>
      <c r="S132" s="16" t="s">
        <v>866</v>
      </c>
      <c r="T132" s="16" t="s">
        <v>223</v>
      </c>
      <c r="U132" s="14" t="s">
        <v>223</v>
      </c>
      <c r="V132" s="14" t="s">
        <v>223</v>
      </c>
      <c r="W132" s="14" t="s">
        <v>223</v>
      </c>
      <c r="X132" s="14" t="s">
        <v>223</v>
      </c>
      <c r="Y132" s="14" t="s">
        <v>223</v>
      </c>
      <c r="Z132" s="14" t="s">
        <v>223</v>
      </c>
      <c r="AA132" s="14" t="s">
        <v>223</v>
      </c>
      <c r="AB132" s="23">
        <v>8000000</v>
      </c>
      <c r="AC132" s="23">
        <v>0</v>
      </c>
      <c r="AD132" s="23">
        <v>0</v>
      </c>
      <c r="AE132" s="23">
        <v>0</v>
      </c>
      <c r="AF132" s="23">
        <v>0</v>
      </c>
      <c r="AG132" s="23">
        <v>0</v>
      </c>
      <c r="AH132" s="23">
        <v>0</v>
      </c>
      <c r="AI132" s="23">
        <v>0</v>
      </c>
      <c r="AJ132" s="14" t="s">
        <v>210</v>
      </c>
      <c r="AK132" s="14" t="s">
        <v>223</v>
      </c>
      <c r="AL132" s="14" t="s">
        <v>223</v>
      </c>
      <c r="AM132" s="14" t="s">
        <v>223</v>
      </c>
      <c r="AN132" s="14" t="s">
        <v>223</v>
      </c>
      <c r="AO132" s="14" t="s">
        <v>223</v>
      </c>
      <c r="AP132" s="14" t="s">
        <v>223</v>
      </c>
      <c r="AQ132" s="14" t="s">
        <v>223</v>
      </c>
      <c r="AR132" s="17">
        <f t="shared" si="6"/>
        <v>32000000</v>
      </c>
      <c r="AS132" s="17">
        <v>32000000</v>
      </c>
      <c r="AT132" s="20">
        <f t="shared" ref="AT132:AT147" si="8">AR132-AS132</f>
        <v>0</v>
      </c>
      <c r="AU132" s="14" t="s">
        <v>338</v>
      </c>
      <c r="AV132" s="18">
        <v>44591</v>
      </c>
      <c r="AW132" s="18">
        <v>44591</v>
      </c>
      <c r="AX132" s="18">
        <v>44600</v>
      </c>
      <c r="AY132" s="52">
        <v>3</v>
      </c>
      <c r="AZ132" s="18">
        <v>44712</v>
      </c>
      <c r="BA132" s="24" t="s">
        <v>320</v>
      </c>
      <c r="BB132" s="18">
        <v>44719</v>
      </c>
      <c r="BC132" s="71"/>
    </row>
    <row r="133" spans="2:56" ht="38.25" hidden="1" x14ac:dyDescent="0.2">
      <c r="B133" s="33">
        <v>2021</v>
      </c>
      <c r="C133" s="13" t="s">
        <v>722</v>
      </c>
      <c r="D133" s="28" t="s">
        <v>723</v>
      </c>
      <c r="E133" s="14" t="s">
        <v>465</v>
      </c>
      <c r="F133" s="14" t="s">
        <v>219</v>
      </c>
      <c r="G133" s="14" t="s">
        <v>1051</v>
      </c>
      <c r="H133" s="14" t="s">
        <v>867</v>
      </c>
      <c r="I133" s="14" t="s">
        <v>868</v>
      </c>
      <c r="J133" s="15">
        <v>44344</v>
      </c>
      <c r="K133" s="17">
        <v>2250000</v>
      </c>
      <c r="L133" s="14" t="s">
        <v>805</v>
      </c>
      <c r="M133" s="15">
        <v>44347</v>
      </c>
      <c r="N133" s="14" t="s">
        <v>192</v>
      </c>
      <c r="O133" s="18" t="s">
        <v>223</v>
      </c>
      <c r="P133" s="16">
        <v>44347</v>
      </c>
      <c r="Q133" s="16">
        <v>44392</v>
      </c>
      <c r="R133" s="16" t="s">
        <v>223</v>
      </c>
      <c r="S133" s="16" t="s">
        <v>223</v>
      </c>
      <c r="T133" s="16" t="s">
        <v>223</v>
      </c>
      <c r="U133" s="14" t="s">
        <v>223</v>
      </c>
      <c r="V133" s="14" t="s">
        <v>223</v>
      </c>
      <c r="W133" s="14" t="s">
        <v>223</v>
      </c>
      <c r="X133" s="14" t="s">
        <v>223</v>
      </c>
      <c r="Y133" s="14" t="s">
        <v>223</v>
      </c>
      <c r="Z133" s="14" t="s">
        <v>223</v>
      </c>
      <c r="AA133" s="14" t="s">
        <v>223</v>
      </c>
      <c r="AB133" s="23">
        <v>0</v>
      </c>
      <c r="AC133" s="23">
        <v>0</v>
      </c>
      <c r="AD133" s="23">
        <v>0</v>
      </c>
      <c r="AE133" s="23">
        <v>0</v>
      </c>
      <c r="AF133" s="23">
        <v>0</v>
      </c>
      <c r="AG133" s="23">
        <v>0</v>
      </c>
      <c r="AH133" s="23">
        <v>0</v>
      </c>
      <c r="AI133" s="23">
        <v>0</v>
      </c>
      <c r="AJ133" s="14" t="s">
        <v>223</v>
      </c>
      <c r="AK133" s="14" t="s">
        <v>223</v>
      </c>
      <c r="AL133" s="14" t="s">
        <v>223</v>
      </c>
      <c r="AM133" s="14" t="s">
        <v>223</v>
      </c>
      <c r="AN133" s="14" t="s">
        <v>223</v>
      </c>
      <c r="AO133" s="14" t="s">
        <v>223</v>
      </c>
      <c r="AP133" s="14" t="s">
        <v>223</v>
      </c>
      <c r="AQ133" s="14" t="s">
        <v>223</v>
      </c>
      <c r="AR133" s="17">
        <f t="shared" si="6"/>
        <v>2250000</v>
      </c>
      <c r="AS133" s="17">
        <v>1100000</v>
      </c>
      <c r="AT133" s="20">
        <f t="shared" si="8"/>
        <v>1150000</v>
      </c>
      <c r="AU133" s="14" t="s">
        <v>869</v>
      </c>
      <c r="AV133" s="18">
        <v>44368</v>
      </c>
      <c r="AW133" s="18" t="s">
        <v>223</v>
      </c>
      <c r="AX133" s="18">
        <v>44369</v>
      </c>
      <c r="AY133" s="52">
        <v>3.6</v>
      </c>
      <c r="AZ133" s="18" t="s">
        <v>223</v>
      </c>
      <c r="BA133" s="24" t="s">
        <v>839</v>
      </c>
      <c r="BB133" s="24" t="s">
        <v>223</v>
      </c>
      <c r="BC133" s="71"/>
    </row>
    <row r="134" spans="2:56" s="62" customFormat="1" ht="63.75" x14ac:dyDescent="0.2">
      <c r="B134" s="54">
        <v>2021</v>
      </c>
      <c r="C134" s="55" t="s">
        <v>724</v>
      </c>
      <c r="D134" s="56" t="s">
        <v>725</v>
      </c>
      <c r="E134" s="51" t="s">
        <v>726</v>
      </c>
      <c r="F134" s="51" t="s">
        <v>31</v>
      </c>
      <c r="G134" s="14" t="s">
        <v>186</v>
      </c>
      <c r="H134" s="14" t="s">
        <v>883</v>
      </c>
      <c r="I134" s="51" t="s">
        <v>870</v>
      </c>
      <c r="J134" s="57">
        <v>44356</v>
      </c>
      <c r="K134" s="58">
        <v>5950000</v>
      </c>
      <c r="L134" s="14" t="s">
        <v>559</v>
      </c>
      <c r="M134" s="57">
        <v>44356</v>
      </c>
      <c r="N134" s="51" t="s">
        <v>192</v>
      </c>
      <c r="O134" s="59">
        <v>44365</v>
      </c>
      <c r="P134" s="60">
        <v>44365</v>
      </c>
      <c r="Q134" s="60">
        <v>44369</v>
      </c>
      <c r="R134" s="60" t="s">
        <v>223</v>
      </c>
      <c r="S134" s="60" t="s">
        <v>223</v>
      </c>
      <c r="T134" s="60" t="s">
        <v>223</v>
      </c>
      <c r="U134" s="51" t="s">
        <v>223</v>
      </c>
      <c r="V134" s="51" t="s">
        <v>223</v>
      </c>
      <c r="W134" s="51" t="s">
        <v>223</v>
      </c>
      <c r="X134" s="51" t="s">
        <v>223</v>
      </c>
      <c r="Y134" s="51" t="s">
        <v>223</v>
      </c>
      <c r="Z134" s="51" t="s">
        <v>223</v>
      </c>
      <c r="AA134" s="51" t="s">
        <v>223</v>
      </c>
      <c r="AB134" s="58">
        <v>0</v>
      </c>
      <c r="AC134" s="58">
        <v>0</v>
      </c>
      <c r="AD134" s="58">
        <v>0</v>
      </c>
      <c r="AE134" s="58">
        <v>0</v>
      </c>
      <c r="AF134" s="58">
        <v>0</v>
      </c>
      <c r="AG134" s="58">
        <v>0</v>
      </c>
      <c r="AH134" s="58">
        <v>0</v>
      </c>
      <c r="AI134" s="23">
        <v>0</v>
      </c>
      <c r="AJ134" s="51" t="s">
        <v>223</v>
      </c>
      <c r="AK134" s="51" t="s">
        <v>223</v>
      </c>
      <c r="AL134" s="51" t="s">
        <v>223</v>
      </c>
      <c r="AM134" s="51" t="s">
        <v>223</v>
      </c>
      <c r="AN134" s="51" t="s">
        <v>223</v>
      </c>
      <c r="AO134" s="51" t="s">
        <v>223</v>
      </c>
      <c r="AP134" s="14" t="s">
        <v>223</v>
      </c>
      <c r="AQ134" s="51" t="s">
        <v>223</v>
      </c>
      <c r="AR134" s="58">
        <f t="shared" si="6"/>
        <v>5950000</v>
      </c>
      <c r="AS134" s="58">
        <v>5950000</v>
      </c>
      <c r="AT134" s="61">
        <f t="shared" si="8"/>
        <v>0</v>
      </c>
      <c r="AU134" s="51" t="str">
        <f>+L134</f>
        <v>5 DÍAS CALENDARIO</v>
      </c>
      <c r="AV134" s="59">
        <v>44369</v>
      </c>
      <c r="AW134" s="59">
        <v>44369</v>
      </c>
      <c r="AX134" s="59">
        <v>44379</v>
      </c>
      <c r="AY134" s="52">
        <v>4</v>
      </c>
      <c r="AZ134" s="18" t="s">
        <v>223</v>
      </c>
      <c r="BA134" s="24" t="s">
        <v>320</v>
      </c>
      <c r="BB134" s="18">
        <v>44379</v>
      </c>
      <c r="BC134" s="71"/>
      <c r="BD134" s="80" t="s">
        <v>1120</v>
      </c>
    </row>
    <row r="135" spans="2:56" ht="63.75" x14ac:dyDescent="0.2">
      <c r="B135" s="33">
        <v>2021</v>
      </c>
      <c r="C135" s="13" t="s">
        <v>727</v>
      </c>
      <c r="D135" s="28" t="s">
        <v>452</v>
      </c>
      <c r="E135" s="14" t="s">
        <v>141</v>
      </c>
      <c r="F135" s="14" t="s">
        <v>31</v>
      </c>
      <c r="G135" s="14" t="s">
        <v>1051</v>
      </c>
      <c r="H135" s="14" t="s">
        <v>880</v>
      </c>
      <c r="I135" s="14" t="s">
        <v>871</v>
      </c>
      <c r="J135" s="15">
        <v>44357</v>
      </c>
      <c r="K135" s="17">
        <v>22200000</v>
      </c>
      <c r="L135" s="14" t="s">
        <v>202</v>
      </c>
      <c r="M135" s="18" t="s">
        <v>872</v>
      </c>
      <c r="N135" s="14" t="s">
        <v>816</v>
      </c>
      <c r="O135" s="18">
        <v>44358</v>
      </c>
      <c r="P135" s="16">
        <v>44358</v>
      </c>
      <c r="Q135" s="16">
        <v>44541</v>
      </c>
      <c r="R135" s="16" t="s">
        <v>873</v>
      </c>
      <c r="S135" s="30" t="s">
        <v>874</v>
      </c>
      <c r="T135" s="16" t="s">
        <v>223</v>
      </c>
      <c r="U135" s="14" t="s">
        <v>223</v>
      </c>
      <c r="V135" s="14" t="s">
        <v>223</v>
      </c>
      <c r="W135" s="14" t="s">
        <v>223</v>
      </c>
      <c r="X135" s="14" t="s">
        <v>223</v>
      </c>
      <c r="Y135" s="14" t="s">
        <v>223</v>
      </c>
      <c r="Z135" s="14" t="s">
        <v>223</v>
      </c>
      <c r="AA135" s="14" t="s">
        <v>223</v>
      </c>
      <c r="AB135" s="23">
        <v>3700000</v>
      </c>
      <c r="AC135" s="23">
        <v>0</v>
      </c>
      <c r="AD135" s="23">
        <v>0</v>
      </c>
      <c r="AE135" s="23">
        <v>0</v>
      </c>
      <c r="AF135" s="23">
        <v>0</v>
      </c>
      <c r="AG135" s="23">
        <v>0</v>
      </c>
      <c r="AH135" s="23">
        <v>0</v>
      </c>
      <c r="AI135" s="23">
        <v>0</v>
      </c>
      <c r="AJ135" s="14" t="s">
        <v>204</v>
      </c>
      <c r="AK135" s="14" t="s">
        <v>223</v>
      </c>
      <c r="AL135" s="14" t="s">
        <v>223</v>
      </c>
      <c r="AM135" s="14" t="s">
        <v>223</v>
      </c>
      <c r="AN135" s="14" t="s">
        <v>223</v>
      </c>
      <c r="AO135" s="14" t="s">
        <v>223</v>
      </c>
      <c r="AP135" s="14" t="s">
        <v>223</v>
      </c>
      <c r="AQ135" s="14" t="s">
        <v>223</v>
      </c>
      <c r="AR135" s="17">
        <f t="shared" si="6"/>
        <v>25900000</v>
      </c>
      <c r="AS135" s="17">
        <v>25900000</v>
      </c>
      <c r="AT135" s="20">
        <f t="shared" si="8"/>
        <v>0</v>
      </c>
      <c r="AU135" s="14" t="s">
        <v>319</v>
      </c>
      <c r="AV135" s="18">
        <v>44572</v>
      </c>
      <c r="AW135" s="18">
        <v>44572</v>
      </c>
      <c r="AX135" s="18">
        <v>44575</v>
      </c>
      <c r="AY135" s="52">
        <v>4</v>
      </c>
      <c r="AZ135" s="18">
        <v>44692</v>
      </c>
      <c r="BA135" s="24" t="s">
        <v>320</v>
      </c>
      <c r="BB135" s="18">
        <v>44693</v>
      </c>
      <c r="BC135" s="71"/>
    </row>
    <row r="136" spans="2:56" ht="56.25" hidden="1" customHeight="1" x14ac:dyDescent="0.2">
      <c r="B136" s="33">
        <v>2021</v>
      </c>
      <c r="C136" s="13" t="s">
        <v>728</v>
      </c>
      <c r="D136" s="28" t="s">
        <v>729</v>
      </c>
      <c r="E136" s="14" t="s">
        <v>488</v>
      </c>
      <c r="F136" s="14" t="s">
        <v>219</v>
      </c>
      <c r="G136" s="14" t="s">
        <v>186</v>
      </c>
      <c r="H136" s="14" t="s">
        <v>837</v>
      </c>
      <c r="I136" s="14" t="s">
        <v>875</v>
      </c>
      <c r="J136" s="15">
        <v>44357</v>
      </c>
      <c r="K136" s="17">
        <v>1200000</v>
      </c>
      <c r="L136" s="14" t="s">
        <v>560</v>
      </c>
      <c r="M136" s="15">
        <v>44357</v>
      </c>
      <c r="N136" s="14" t="s">
        <v>192</v>
      </c>
      <c r="O136" s="18" t="s">
        <v>223</v>
      </c>
      <c r="P136" s="16">
        <v>44362</v>
      </c>
      <c r="Q136" s="16">
        <v>44369</v>
      </c>
      <c r="R136" s="16" t="s">
        <v>223</v>
      </c>
      <c r="S136" s="16" t="s">
        <v>223</v>
      </c>
      <c r="T136" s="16" t="s">
        <v>223</v>
      </c>
      <c r="U136" s="14" t="s">
        <v>223</v>
      </c>
      <c r="V136" s="14" t="s">
        <v>223</v>
      </c>
      <c r="W136" s="14" t="s">
        <v>223</v>
      </c>
      <c r="X136" s="14" t="s">
        <v>223</v>
      </c>
      <c r="Y136" s="14" t="s">
        <v>223</v>
      </c>
      <c r="Z136" s="14" t="s">
        <v>223</v>
      </c>
      <c r="AA136" s="14" t="s">
        <v>223</v>
      </c>
      <c r="AB136" s="23">
        <v>0</v>
      </c>
      <c r="AC136" s="23">
        <v>0</v>
      </c>
      <c r="AD136" s="23">
        <v>0</v>
      </c>
      <c r="AE136" s="23">
        <v>0</v>
      </c>
      <c r="AF136" s="23">
        <v>0</v>
      </c>
      <c r="AG136" s="23">
        <v>0</v>
      </c>
      <c r="AH136" s="23">
        <v>0</v>
      </c>
      <c r="AI136" s="23">
        <v>0</v>
      </c>
      <c r="AJ136" s="14" t="s">
        <v>223</v>
      </c>
      <c r="AK136" s="14" t="s">
        <v>223</v>
      </c>
      <c r="AL136" s="14" t="s">
        <v>223</v>
      </c>
      <c r="AM136" s="14" t="s">
        <v>223</v>
      </c>
      <c r="AN136" s="14" t="s">
        <v>223</v>
      </c>
      <c r="AO136" s="14" t="s">
        <v>223</v>
      </c>
      <c r="AP136" s="14" t="s">
        <v>223</v>
      </c>
      <c r="AQ136" s="14" t="s">
        <v>223</v>
      </c>
      <c r="AR136" s="17">
        <f t="shared" si="6"/>
        <v>1200000</v>
      </c>
      <c r="AS136" s="17">
        <v>1192051</v>
      </c>
      <c r="AT136" s="20">
        <f t="shared" si="8"/>
        <v>7949</v>
      </c>
      <c r="AU136" s="14" t="str">
        <f>+L136</f>
        <v>8 DIAS CALENDARIO</v>
      </c>
      <c r="AV136" s="18">
        <v>44369</v>
      </c>
      <c r="AW136" s="18" t="s">
        <v>223</v>
      </c>
      <c r="AX136" s="18">
        <v>44369</v>
      </c>
      <c r="AY136" s="52">
        <v>4</v>
      </c>
      <c r="AZ136" s="18" t="s">
        <v>223</v>
      </c>
      <c r="BA136" s="24" t="s">
        <v>320</v>
      </c>
      <c r="BB136" s="24" t="s">
        <v>223</v>
      </c>
      <c r="BC136" s="71"/>
    </row>
    <row r="137" spans="2:56" ht="79.5" hidden="1" customHeight="1" x14ac:dyDescent="0.2">
      <c r="B137" s="33">
        <v>2021</v>
      </c>
      <c r="C137" s="13" t="s">
        <v>730</v>
      </c>
      <c r="D137" s="28" t="s">
        <v>731</v>
      </c>
      <c r="E137" s="14" t="s">
        <v>732</v>
      </c>
      <c r="F137" s="14" t="s">
        <v>219</v>
      </c>
      <c r="G137" s="14" t="s">
        <v>818</v>
      </c>
      <c r="H137" s="14" t="s">
        <v>876</v>
      </c>
      <c r="I137" s="14" t="s">
        <v>877</v>
      </c>
      <c r="J137" s="15">
        <v>44362</v>
      </c>
      <c r="K137" s="17">
        <v>390000</v>
      </c>
      <c r="L137" s="14" t="s">
        <v>806</v>
      </c>
      <c r="M137" s="15">
        <v>44362</v>
      </c>
      <c r="N137" s="14" t="s">
        <v>192</v>
      </c>
      <c r="O137" s="18" t="s">
        <v>223</v>
      </c>
      <c r="P137" s="16">
        <v>44364</v>
      </c>
      <c r="Q137" s="16">
        <v>44365</v>
      </c>
      <c r="R137" s="16" t="s">
        <v>223</v>
      </c>
      <c r="S137" s="16" t="s">
        <v>223</v>
      </c>
      <c r="T137" s="16" t="s">
        <v>223</v>
      </c>
      <c r="U137" s="14" t="s">
        <v>223</v>
      </c>
      <c r="V137" s="14" t="s">
        <v>223</v>
      </c>
      <c r="W137" s="14" t="s">
        <v>223</v>
      </c>
      <c r="X137" s="14" t="s">
        <v>223</v>
      </c>
      <c r="Y137" s="14" t="s">
        <v>223</v>
      </c>
      <c r="Z137" s="14" t="s">
        <v>223</v>
      </c>
      <c r="AA137" s="14" t="s">
        <v>223</v>
      </c>
      <c r="AB137" s="23">
        <v>0</v>
      </c>
      <c r="AC137" s="23">
        <v>0</v>
      </c>
      <c r="AD137" s="23">
        <v>0</v>
      </c>
      <c r="AE137" s="23">
        <v>0</v>
      </c>
      <c r="AF137" s="23">
        <v>0</v>
      </c>
      <c r="AG137" s="23">
        <v>0</v>
      </c>
      <c r="AH137" s="23">
        <v>0</v>
      </c>
      <c r="AI137" s="23">
        <v>0</v>
      </c>
      <c r="AJ137" s="14" t="s">
        <v>223</v>
      </c>
      <c r="AK137" s="14" t="s">
        <v>223</v>
      </c>
      <c r="AL137" s="14" t="s">
        <v>223</v>
      </c>
      <c r="AM137" s="14" t="s">
        <v>223</v>
      </c>
      <c r="AN137" s="14" t="s">
        <v>223</v>
      </c>
      <c r="AO137" s="14" t="s">
        <v>223</v>
      </c>
      <c r="AP137" s="14" t="s">
        <v>223</v>
      </c>
      <c r="AQ137" s="14" t="s">
        <v>223</v>
      </c>
      <c r="AR137" s="17">
        <f t="shared" si="6"/>
        <v>390000</v>
      </c>
      <c r="AS137" s="17">
        <v>390000</v>
      </c>
      <c r="AT137" s="20">
        <f t="shared" si="8"/>
        <v>0</v>
      </c>
      <c r="AU137" s="14" t="str">
        <f>+L137</f>
        <v>1 DÍA CALENDARIO</v>
      </c>
      <c r="AV137" s="18">
        <v>44365</v>
      </c>
      <c r="AW137" s="18" t="s">
        <v>223</v>
      </c>
      <c r="AX137" s="18">
        <v>44369</v>
      </c>
      <c r="AY137" s="52">
        <v>4</v>
      </c>
      <c r="AZ137" s="18" t="s">
        <v>223</v>
      </c>
      <c r="BA137" s="24" t="s">
        <v>320</v>
      </c>
      <c r="BB137" s="24" t="s">
        <v>223</v>
      </c>
      <c r="BC137" s="71"/>
    </row>
    <row r="138" spans="2:56" ht="51" hidden="1" x14ac:dyDescent="0.2">
      <c r="B138" s="33">
        <v>2021</v>
      </c>
      <c r="C138" s="13" t="s">
        <v>733</v>
      </c>
      <c r="D138" s="28" t="s">
        <v>734</v>
      </c>
      <c r="E138" s="14" t="s">
        <v>700</v>
      </c>
      <c r="F138" s="14" t="s">
        <v>219</v>
      </c>
      <c r="G138" s="14" t="s">
        <v>818</v>
      </c>
      <c r="H138" s="14" t="s">
        <v>878</v>
      </c>
      <c r="I138" s="14" t="s">
        <v>879</v>
      </c>
      <c r="J138" s="15">
        <v>44363</v>
      </c>
      <c r="K138" s="17">
        <v>1520584</v>
      </c>
      <c r="L138" s="14" t="s">
        <v>319</v>
      </c>
      <c r="M138" s="15">
        <v>44363</v>
      </c>
      <c r="N138" s="14" t="s">
        <v>195</v>
      </c>
      <c r="O138" s="18" t="s">
        <v>223</v>
      </c>
      <c r="P138" s="16">
        <v>44365</v>
      </c>
      <c r="Q138" s="16">
        <v>44579</v>
      </c>
      <c r="R138" s="16" t="s">
        <v>223</v>
      </c>
      <c r="S138" s="16" t="s">
        <v>223</v>
      </c>
      <c r="T138" s="16" t="s">
        <v>223</v>
      </c>
      <c r="U138" s="14" t="s">
        <v>223</v>
      </c>
      <c r="V138" s="14" t="s">
        <v>223</v>
      </c>
      <c r="W138" s="14" t="s">
        <v>223</v>
      </c>
      <c r="X138" s="14" t="s">
        <v>223</v>
      </c>
      <c r="Y138" s="14" t="s">
        <v>223</v>
      </c>
      <c r="Z138" s="14" t="s">
        <v>223</v>
      </c>
      <c r="AA138" s="14" t="s">
        <v>223</v>
      </c>
      <c r="AB138" s="23">
        <v>0</v>
      </c>
      <c r="AC138" s="23">
        <v>0</v>
      </c>
      <c r="AD138" s="23">
        <v>0</v>
      </c>
      <c r="AE138" s="23">
        <v>0</v>
      </c>
      <c r="AF138" s="23">
        <v>0</v>
      </c>
      <c r="AG138" s="23">
        <v>0</v>
      </c>
      <c r="AH138" s="23">
        <v>0</v>
      </c>
      <c r="AI138" s="23">
        <v>0</v>
      </c>
      <c r="AJ138" s="14" t="s">
        <v>223</v>
      </c>
      <c r="AK138" s="14" t="s">
        <v>223</v>
      </c>
      <c r="AL138" s="14" t="s">
        <v>223</v>
      </c>
      <c r="AM138" s="14" t="s">
        <v>223</v>
      </c>
      <c r="AN138" s="14" t="s">
        <v>223</v>
      </c>
      <c r="AO138" s="14" t="s">
        <v>223</v>
      </c>
      <c r="AP138" s="14" t="s">
        <v>223</v>
      </c>
      <c r="AQ138" s="14" t="s">
        <v>223</v>
      </c>
      <c r="AR138" s="17">
        <f t="shared" si="6"/>
        <v>1520584</v>
      </c>
      <c r="AS138" s="17">
        <v>1520582</v>
      </c>
      <c r="AT138" s="20">
        <f t="shared" si="8"/>
        <v>2</v>
      </c>
      <c r="AU138" s="14" t="str">
        <f>+L38</f>
        <v>7 MESES</v>
      </c>
      <c r="AV138" s="18">
        <v>44579</v>
      </c>
      <c r="AW138" s="18" t="s">
        <v>223</v>
      </c>
      <c r="AX138" s="18">
        <v>44620</v>
      </c>
      <c r="AY138" s="52">
        <v>4</v>
      </c>
      <c r="AZ138" s="18" t="s">
        <v>223</v>
      </c>
      <c r="BA138" s="24" t="s">
        <v>320</v>
      </c>
      <c r="BB138" s="24" t="s">
        <v>223</v>
      </c>
      <c r="BC138" s="71"/>
      <c r="BD138" s="78" t="s">
        <v>1120</v>
      </c>
    </row>
    <row r="139" spans="2:56" ht="38.25" hidden="1" x14ac:dyDescent="0.2">
      <c r="B139" s="33">
        <v>2021</v>
      </c>
      <c r="C139" s="13" t="s">
        <v>735</v>
      </c>
      <c r="D139" s="28" t="s">
        <v>736</v>
      </c>
      <c r="E139" s="14" t="s">
        <v>710</v>
      </c>
      <c r="F139" s="14" t="s">
        <v>219</v>
      </c>
      <c r="G139" s="14" t="s">
        <v>1051</v>
      </c>
      <c r="H139" s="14" t="s">
        <v>880</v>
      </c>
      <c r="I139" s="14" t="s">
        <v>881</v>
      </c>
      <c r="J139" s="15">
        <v>44370</v>
      </c>
      <c r="K139" s="17">
        <v>1904000</v>
      </c>
      <c r="L139" s="14" t="s">
        <v>807</v>
      </c>
      <c r="M139" s="15">
        <v>44370</v>
      </c>
      <c r="N139" s="14" t="s">
        <v>192</v>
      </c>
      <c r="O139" s="18" t="s">
        <v>223</v>
      </c>
      <c r="P139" s="16">
        <v>44372</v>
      </c>
      <c r="Q139" s="16">
        <v>44386</v>
      </c>
      <c r="R139" s="16" t="s">
        <v>223</v>
      </c>
      <c r="S139" s="16" t="s">
        <v>223</v>
      </c>
      <c r="T139" s="16" t="s">
        <v>223</v>
      </c>
      <c r="U139" s="14" t="s">
        <v>223</v>
      </c>
      <c r="V139" s="14" t="s">
        <v>223</v>
      </c>
      <c r="W139" s="14" t="s">
        <v>223</v>
      </c>
      <c r="X139" s="14" t="s">
        <v>223</v>
      </c>
      <c r="Y139" s="14" t="s">
        <v>223</v>
      </c>
      <c r="Z139" s="14" t="s">
        <v>223</v>
      </c>
      <c r="AA139" s="14" t="s">
        <v>223</v>
      </c>
      <c r="AB139" s="23">
        <v>0</v>
      </c>
      <c r="AC139" s="23">
        <v>0</v>
      </c>
      <c r="AD139" s="23">
        <v>0</v>
      </c>
      <c r="AE139" s="23">
        <v>0</v>
      </c>
      <c r="AF139" s="23">
        <v>0</v>
      </c>
      <c r="AG139" s="23">
        <v>0</v>
      </c>
      <c r="AH139" s="23">
        <v>0</v>
      </c>
      <c r="AI139" s="23">
        <v>0</v>
      </c>
      <c r="AJ139" s="14" t="s">
        <v>814</v>
      </c>
      <c r="AK139" s="14" t="s">
        <v>223</v>
      </c>
      <c r="AL139" s="14" t="s">
        <v>223</v>
      </c>
      <c r="AM139" s="14" t="s">
        <v>223</v>
      </c>
      <c r="AN139" s="14" t="s">
        <v>223</v>
      </c>
      <c r="AO139" s="14" t="s">
        <v>223</v>
      </c>
      <c r="AP139" s="14" t="s">
        <v>223</v>
      </c>
      <c r="AQ139" s="14" t="s">
        <v>223</v>
      </c>
      <c r="AR139" s="17">
        <f t="shared" si="6"/>
        <v>1904000</v>
      </c>
      <c r="AS139" s="17">
        <v>1904000</v>
      </c>
      <c r="AT139" s="20">
        <f t="shared" si="8"/>
        <v>0</v>
      </c>
      <c r="AU139" s="14" t="s">
        <v>882</v>
      </c>
      <c r="AV139" s="18">
        <v>44390</v>
      </c>
      <c r="AW139" s="18" t="s">
        <v>223</v>
      </c>
      <c r="AX139" s="18">
        <v>44400</v>
      </c>
      <c r="AY139" s="52">
        <v>4</v>
      </c>
      <c r="AZ139" s="18" t="s">
        <v>223</v>
      </c>
      <c r="BA139" s="14" t="s">
        <v>320</v>
      </c>
      <c r="BB139" s="24" t="s">
        <v>223</v>
      </c>
      <c r="BC139" s="71"/>
    </row>
    <row r="140" spans="2:56" ht="38.25" hidden="1" x14ac:dyDescent="0.2">
      <c r="B140" s="33">
        <v>2021</v>
      </c>
      <c r="C140" s="13" t="s">
        <v>737</v>
      </c>
      <c r="D140" s="28" t="s">
        <v>738</v>
      </c>
      <c r="E140" s="14" t="s">
        <v>739</v>
      </c>
      <c r="F140" s="14" t="s">
        <v>219</v>
      </c>
      <c r="G140" s="14" t="s">
        <v>186</v>
      </c>
      <c r="H140" s="14" t="s">
        <v>883</v>
      </c>
      <c r="I140" s="14" t="s">
        <v>884</v>
      </c>
      <c r="J140" s="15">
        <v>44372</v>
      </c>
      <c r="K140" s="17">
        <v>1489880</v>
      </c>
      <c r="L140" s="14" t="s">
        <v>559</v>
      </c>
      <c r="M140" s="15">
        <v>44372</v>
      </c>
      <c r="N140" s="14" t="s">
        <v>192</v>
      </c>
      <c r="O140" s="18" t="s">
        <v>223</v>
      </c>
      <c r="P140" s="16">
        <v>44375</v>
      </c>
      <c r="Q140" s="16">
        <v>44379</v>
      </c>
      <c r="R140" s="16" t="s">
        <v>223</v>
      </c>
      <c r="S140" s="16" t="s">
        <v>223</v>
      </c>
      <c r="T140" s="16" t="s">
        <v>223</v>
      </c>
      <c r="U140" s="14" t="s">
        <v>223</v>
      </c>
      <c r="V140" s="14" t="s">
        <v>223</v>
      </c>
      <c r="W140" s="14" t="s">
        <v>223</v>
      </c>
      <c r="X140" s="14" t="s">
        <v>223</v>
      </c>
      <c r="Y140" s="14" t="s">
        <v>223</v>
      </c>
      <c r="Z140" s="14" t="s">
        <v>223</v>
      </c>
      <c r="AA140" s="14" t="s">
        <v>223</v>
      </c>
      <c r="AB140" s="23">
        <v>0</v>
      </c>
      <c r="AC140" s="23">
        <v>0</v>
      </c>
      <c r="AD140" s="23">
        <v>0</v>
      </c>
      <c r="AE140" s="23">
        <v>0</v>
      </c>
      <c r="AF140" s="23">
        <v>0</v>
      </c>
      <c r="AG140" s="23">
        <v>0</v>
      </c>
      <c r="AH140" s="23">
        <v>0</v>
      </c>
      <c r="AI140" s="23">
        <v>0</v>
      </c>
      <c r="AJ140" s="14" t="s">
        <v>223</v>
      </c>
      <c r="AK140" s="14" t="s">
        <v>223</v>
      </c>
      <c r="AL140" s="14" t="s">
        <v>223</v>
      </c>
      <c r="AM140" s="14" t="s">
        <v>223</v>
      </c>
      <c r="AN140" s="14" t="s">
        <v>223</v>
      </c>
      <c r="AO140" s="14" t="s">
        <v>223</v>
      </c>
      <c r="AP140" s="14" t="s">
        <v>223</v>
      </c>
      <c r="AQ140" s="14" t="s">
        <v>223</v>
      </c>
      <c r="AR140" s="17">
        <f t="shared" ref="AR140:AR160" si="9">K140+AB140+AC140+AD140</f>
        <v>1489880</v>
      </c>
      <c r="AS140" s="17">
        <v>1489880</v>
      </c>
      <c r="AT140" s="20">
        <f t="shared" si="8"/>
        <v>0</v>
      </c>
      <c r="AU140" s="14" t="str">
        <f>+L140</f>
        <v>5 DÍAS CALENDARIO</v>
      </c>
      <c r="AV140" s="18">
        <v>44379</v>
      </c>
      <c r="AW140" s="18" t="s">
        <v>223</v>
      </c>
      <c r="AX140" s="18">
        <v>44379</v>
      </c>
      <c r="AY140" s="52">
        <v>4</v>
      </c>
      <c r="AZ140" s="18" t="s">
        <v>223</v>
      </c>
      <c r="BA140" s="14" t="s">
        <v>320</v>
      </c>
      <c r="BB140" s="24" t="s">
        <v>223</v>
      </c>
      <c r="BC140" s="71"/>
    </row>
    <row r="141" spans="2:56" ht="38.25" x14ac:dyDescent="0.2">
      <c r="B141" s="33">
        <v>2021</v>
      </c>
      <c r="C141" s="13" t="s">
        <v>740</v>
      </c>
      <c r="D141" s="28" t="s">
        <v>741</v>
      </c>
      <c r="E141" s="14" t="s">
        <v>633</v>
      </c>
      <c r="F141" s="14" t="s">
        <v>31</v>
      </c>
      <c r="G141" s="14" t="s">
        <v>1051</v>
      </c>
      <c r="H141" s="14" t="s">
        <v>1028</v>
      </c>
      <c r="I141" s="14" t="s">
        <v>885</v>
      </c>
      <c r="J141" s="15">
        <v>44372</v>
      </c>
      <c r="K141" s="17">
        <v>7000000</v>
      </c>
      <c r="L141" s="14" t="s">
        <v>808</v>
      </c>
      <c r="M141" s="15">
        <v>44372</v>
      </c>
      <c r="N141" s="14" t="s">
        <v>192</v>
      </c>
      <c r="O141" s="18">
        <v>44379</v>
      </c>
      <c r="P141" s="16">
        <v>44379</v>
      </c>
      <c r="Q141" s="16">
        <v>44393</v>
      </c>
      <c r="R141" s="16" t="s">
        <v>886</v>
      </c>
      <c r="S141" s="30" t="s">
        <v>887</v>
      </c>
      <c r="T141" s="16" t="s">
        <v>223</v>
      </c>
      <c r="U141" s="14" t="s">
        <v>223</v>
      </c>
      <c r="V141" s="14" t="s">
        <v>223</v>
      </c>
      <c r="W141" s="14" t="s">
        <v>223</v>
      </c>
      <c r="X141" s="14" t="s">
        <v>223</v>
      </c>
      <c r="Y141" s="14" t="s">
        <v>223</v>
      </c>
      <c r="Z141" s="14" t="s">
        <v>223</v>
      </c>
      <c r="AA141" s="14" t="s">
        <v>223</v>
      </c>
      <c r="AB141" s="23">
        <v>0</v>
      </c>
      <c r="AC141" s="23">
        <v>0</v>
      </c>
      <c r="AD141" s="23">
        <v>0</v>
      </c>
      <c r="AE141" s="23">
        <v>0</v>
      </c>
      <c r="AF141" s="23">
        <v>0</v>
      </c>
      <c r="AG141" s="23">
        <v>0</v>
      </c>
      <c r="AH141" s="23">
        <v>0</v>
      </c>
      <c r="AI141" s="23">
        <v>0</v>
      </c>
      <c r="AJ141" s="14" t="s">
        <v>815</v>
      </c>
      <c r="AK141" s="14" t="s">
        <v>223</v>
      </c>
      <c r="AL141" s="14" t="s">
        <v>223</v>
      </c>
      <c r="AM141" s="14" t="s">
        <v>223</v>
      </c>
      <c r="AN141" s="14" t="s">
        <v>223</v>
      </c>
      <c r="AO141" s="14" t="s">
        <v>223</v>
      </c>
      <c r="AP141" s="14" t="s">
        <v>223</v>
      </c>
      <c r="AQ141" s="14" t="s">
        <v>223</v>
      </c>
      <c r="AR141" s="17">
        <f t="shared" si="9"/>
        <v>7000000</v>
      </c>
      <c r="AS141" s="17">
        <v>7000000</v>
      </c>
      <c r="AT141" s="20">
        <f t="shared" si="8"/>
        <v>0</v>
      </c>
      <c r="AU141" s="14" t="s">
        <v>888</v>
      </c>
      <c r="AV141" s="18">
        <v>44403</v>
      </c>
      <c r="AW141" s="18">
        <v>44406</v>
      </c>
      <c r="AX141" s="18">
        <v>44406</v>
      </c>
      <c r="AY141" s="52">
        <v>3.67</v>
      </c>
      <c r="AZ141" s="18">
        <v>44526</v>
      </c>
      <c r="BA141" s="14" t="s">
        <v>320</v>
      </c>
      <c r="BB141" s="18">
        <v>44865</v>
      </c>
      <c r="BC141" s="71"/>
      <c r="BD141" s="78" t="s">
        <v>1120</v>
      </c>
    </row>
    <row r="142" spans="2:56" ht="51" x14ac:dyDescent="0.2">
      <c r="B142" s="33">
        <v>2021</v>
      </c>
      <c r="C142" s="13" t="s">
        <v>742</v>
      </c>
      <c r="D142" s="28" t="s">
        <v>743</v>
      </c>
      <c r="E142" s="14" t="s">
        <v>744</v>
      </c>
      <c r="F142" s="14" t="s">
        <v>31</v>
      </c>
      <c r="G142" s="14" t="s">
        <v>1051</v>
      </c>
      <c r="H142" s="14" t="s">
        <v>1033</v>
      </c>
      <c r="I142" s="14" t="s">
        <v>889</v>
      </c>
      <c r="J142" s="15">
        <v>44378</v>
      </c>
      <c r="K142" s="17">
        <v>27000000</v>
      </c>
      <c r="L142" s="14" t="s">
        <v>202</v>
      </c>
      <c r="M142" s="15">
        <v>44378</v>
      </c>
      <c r="N142" s="14" t="s">
        <v>195</v>
      </c>
      <c r="O142" s="18">
        <v>44379</v>
      </c>
      <c r="P142" s="16">
        <v>44379</v>
      </c>
      <c r="Q142" s="16">
        <v>44563</v>
      </c>
      <c r="R142" s="16" t="s">
        <v>890</v>
      </c>
      <c r="S142" s="30" t="s">
        <v>891</v>
      </c>
      <c r="T142" s="16" t="s">
        <v>223</v>
      </c>
      <c r="U142" s="14" t="s">
        <v>223</v>
      </c>
      <c r="V142" s="14" t="s">
        <v>223</v>
      </c>
      <c r="W142" s="14" t="s">
        <v>223</v>
      </c>
      <c r="X142" s="14" t="s">
        <v>223</v>
      </c>
      <c r="Y142" s="14" t="s">
        <v>223</v>
      </c>
      <c r="Z142" s="14" t="s">
        <v>223</v>
      </c>
      <c r="AA142" s="14" t="s">
        <v>223</v>
      </c>
      <c r="AB142" s="23">
        <v>0</v>
      </c>
      <c r="AC142" s="23">
        <v>0</v>
      </c>
      <c r="AD142" s="23">
        <v>0</v>
      </c>
      <c r="AE142" s="23">
        <v>0</v>
      </c>
      <c r="AF142" s="23">
        <v>0</v>
      </c>
      <c r="AG142" s="23">
        <v>0</v>
      </c>
      <c r="AH142" s="23">
        <v>0</v>
      </c>
      <c r="AI142" s="23">
        <v>0</v>
      </c>
      <c r="AJ142" s="14" t="s">
        <v>223</v>
      </c>
      <c r="AK142" s="14" t="s">
        <v>223</v>
      </c>
      <c r="AL142" s="14" t="s">
        <v>223</v>
      </c>
      <c r="AM142" s="14" t="s">
        <v>223</v>
      </c>
      <c r="AN142" s="14" t="s">
        <v>223</v>
      </c>
      <c r="AO142" s="14" t="s">
        <v>223</v>
      </c>
      <c r="AP142" s="14" t="s">
        <v>223</v>
      </c>
      <c r="AQ142" s="14" t="s">
        <v>223</v>
      </c>
      <c r="AR142" s="17">
        <f t="shared" si="9"/>
        <v>27000000</v>
      </c>
      <c r="AS142" s="17">
        <v>1333333</v>
      </c>
      <c r="AT142" s="20">
        <f t="shared" si="8"/>
        <v>25666667</v>
      </c>
      <c r="AU142" s="14" t="s">
        <v>1082</v>
      </c>
      <c r="AV142" s="18">
        <v>44389</v>
      </c>
      <c r="AW142" s="18">
        <v>44389</v>
      </c>
      <c r="AX142" s="18">
        <v>44424</v>
      </c>
      <c r="AY142" s="52">
        <v>3</v>
      </c>
      <c r="AZ142" s="18">
        <v>44744</v>
      </c>
      <c r="BA142" s="14" t="s">
        <v>861</v>
      </c>
      <c r="BB142" s="18">
        <v>44745</v>
      </c>
      <c r="BC142" s="71"/>
    </row>
    <row r="143" spans="2:56" ht="38.25" hidden="1" x14ac:dyDescent="0.2">
      <c r="B143" s="33">
        <v>2021</v>
      </c>
      <c r="C143" s="13" t="s">
        <v>745</v>
      </c>
      <c r="D143" s="28" t="s">
        <v>746</v>
      </c>
      <c r="E143" s="14" t="s">
        <v>747</v>
      </c>
      <c r="F143" s="14" t="s">
        <v>219</v>
      </c>
      <c r="G143" s="14" t="s">
        <v>818</v>
      </c>
      <c r="H143" s="14" t="s">
        <v>878</v>
      </c>
      <c r="I143" s="14" t="s">
        <v>892</v>
      </c>
      <c r="J143" s="15">
        <v>44398</v>
      </c>
      <c r="K143" s="17">
        <v>785400</v>
      </c>
      <c r="L143" s="14" t="s">
        <v>811</v>
      </c>
      <c r="M143" s="15">
        <v>44398</v>
      </c>
      <c r="N143" s="14" t="s">
        <v>195</v>
      </c>
      <c r="O143" s="18" t="s">
        <v>223</v>
      </c>
      <c r="P143" s="16">
        <v>44398</v>
      </c>
      <c r="Q143" s="16">
        <v>44418</v>
      </c>
      <c r="R143" s="16" t="s">
        <v>223</v>
      </c>
      <c r="S143" s="16" t="s">
        <v>223</v>
      </c>
      <c r="T143" s="16" t="s">
        <v>223</v>
      </c>
      <c r="U143" s="14" t="s">
        <v>223</v>
      </c>
      <c r="V143" s="14" t="s">
        <v>223</v>
      </c>
      <c r="W143" s="14" t="s">
        <v>223</v>
      </c>
      <c r="X143" s="14" t="s">
        <v>223</v>
      </c>
      <c r="Y143" s="14" t="s">
        <v>223</v>
      </c>
      <c r="Z143" s="14" t="s">
        <v>223</v>
      </c>
      <c r="AA143" s="14" t="s">
        <v>223</v>
      </c>
      <c r="AB143" s="23">
        <v>0</v>
      </c>
      <c r="AC143" s="23">
        <v>0</v>
      </c>
      <c r="AD143" s="23">
        <v>0</v>
      </c>
      <c r="AE143" s="23">
        <v>0</v>
      </c>
      <c r="AF143" s="23">
        <v>0</v>
      </c>
      <c r="AG143" s="23">
        <v>0</v>
      </c>
      <c r="AH143" s="23">
        <v>0</v>
      </c>
      <c r="AI143" s="23">
        <v>0</v>
      </c>
      <c r="AJ143" s="14" t="s">
        <v>223</v>
      </c>
      <c r="AK143" s="14" t="s">
        <v>223</v>
      </c>
      <c r="AL143" s="14" t="s">
        <v>223</v>
      </c>
      <c r="AM143" s="14" t="s">
        <v>223</v>
      </c>
      <c r="AN143" s="14" t="s">
        <v>223</v>
      </c>
      <c r="AO143" s="14" t="s">
        <v>223</v>
      </c>
      <c r="AP143" s="14" t="s">
        <v>223</v>
      </c>
      <c r="AQ143" s="14" t="s">
        <v>223</v>
      </c>
      <c r="AR143" s="17">
        <f t="shared" si="9"/>
        <v>785400</v>
      </c>
      <c r="AS143" s="17">
        <v>785400</v>
      </c>
      <c r="AT143" s="20">
        <f t="shared" si="8"/>
        <v>0</v>
      </c>
      <c r="AU143" s="14" t="str">
        <f>+L143</f>
        <v>15 DÍAS HÁBILES</v>
      </c>
      <c r="AV143" s="18">
        <v>44418</v>
      </c>
      <c r="AW143" s="18" t="s">
        <v>223</v>
      </c>
      <c r="AX143" s="18">
        <v>44442</v>
      </c>
      <c r="AY143" s="52">
        <v>4</v>
      </c>
      <c r="AZ143" s="18" t="s">
        <v>223</v>
      </c>
      <c r="BA143" s="14" t="s">
        <v>320</v>
      </c>
      <c r="BB143" s="24" t="s">
        <v>223</v>
      </c>
      <c r="BC143" s="71"/>
    </row>
    <row r="144" spans="2:56" ht="63.75" hidden="1" x14ac:dyDescent="0.2">
      <c r="B144" s="33">
        <v>2021</v>
      </c>
      <c r="C144" s="13" t="s">
        <v>748</v>
      </c>
      <c r="D144" s="28" t="s">
        <v>749</v>
      </c>
      <c r="E144" s="14" t="s">
        <v>732</v>
      </c>
      <c r="F144" s="14" t="s">
        <v>219</v>
      </c>
      <c r="G144" s="14" t="s">
        <v>818</v>
      </c>
      <c r="H144" s="14" t="s">
        <v>876</v>
      </c>
      <c r="I144" s="14" t="s">
        <v>893</v>
      </c>
      <c r="J144" s="15">
        <v>44400</v>
      </c>
      <c r="K144" s="17">
        <v>780000</v>
      </c>
      <c r="L144" s="14" t="s">
        <v>809</v>
      </c>
      <c r="M144" s="15">
        <v>44400</v>
      </c>
      <c r="N144" s="14" t="s">
        <v>194</v>
      </c>
      <c r="O144" s="18" t="s">
        <v>223</v>
      </c>
      <c r="P144" s="16">
        <v>44406</v>
      </c>
      <c r="Q144" s="16">
        <v>44407</v>
      </c>
      <c r="R144" s="16" t="s">
        <v>223</v>
      </c>
      <c r="S144" s="16" t="s">
        <v>223</v>
      </c>
      <c r="T144" s="16" t="s">
        <v>223</v>
      </c>
      <c r="U144" s="14" t="s">
        <v>223</v>
      </c>
      <c r="V144" s="14" t="s">
        <v>223</v>
      </c>
      <c r="W144" s="14" t="s">
        <v>223</v>
      </c>
      <c r="X144" s="14" t="s">
        <v>223</v>
      </c>
      <c r="Y144" s="14" t="s">
        <v>223</v>
      </c>
      <c r="Z144" s="14" t="s">
        <v>223</v>
      </c>
      <c r="AA144" s="14" t="s">
        <v>223</v>
      </c>
      <c r="AB144" s="23">
        <v>0</v>
      </c>
      <c r="AC144" s="23">
        <v>0</v>
      </c>
      <c r="AD144" s="23">
        <v>0</v>
      </c>
      <c r="AE144" s="23">
        <v>0</v>
      </c>
      <c r="AF144" s="23">
        <v>0</v>
      </c>
      <c r="AG144" s="23">
        <v>0</v>
      </c>
      <c r="AH144" s="23">
        <v>0</v>
      </c>
      <c r="AI144" s="23">
        <v>0</v>
      </c>
      <c r="AJ144" s="14" t="s">
        <v>223</v>
      </c>
      <c r="AK144" s="14" t="s">
        <v>223</v>
      </c>
      <c r="AL144" s="14" t="s">
        <v>223</v>
      </c>
      <c r="AM144" s="14" t="s">
        <v>223</v>
      </c>
      <c r="AN144" s="14" t="s">
        <v>223</v>
      </c>
      <c r="AO144" s="14" t="s">
        <v>223</v>
      </c>
      <c r="AP144" s="14" t="s">
        <v>223</v>
      </c>
      <c r="AQ144" s="14" t="s">
        <v>223</v>
      </c>
      <c r="AR144" s="17">
        <f t="shared" si="9"/>
        <v>780000</v>
      </c>
      <c r="AS144" s="17">
        <v>780000</v>
      </c>
      <c r="AT144" s="20">
        <f t="shared" si="8"/>
        <v>0</v>
      </c>
      <c r="AU144" s="14" t="str">
        <f>+L144</f>
        <v>2 DÍAS CALENDARIO</v>
      </c>
      <c r="AV144" s="18">
        <v>44407</v>
      </c>
      <c r="AW144" s="18" t="s">
        <v>223</v>
      </c>
      <c r="AX144" s="18">
        <v>44410</v>
      </c>
      <c r="AY144" s="52">
        <v>4</v>
      </c>
      <c r="AZ144" s="18" t="s">
        <v>223</v>
      </c>
      <c r="BA144" s="14" t="s">
        <v>320</v>
      </c>
      <c r="BB144" s="24" t="s">
        <v>223</v>
      </c>
      <c r="BC144" s="71"/>
    </row>
    <row r="145" spans="2:56" ht="51" x14ac:dyDescent="0.2">
      <c r="B145" s="33">
        <v>2021</v>
      </c>
      <c r="C145" s="13" t="s">
        <v>750</v>
      </c>
      <c r="D145" s="28" t="s">
        <v>751</v>
      </c>
      <c r="E145" s="14" t="s">
        <v>752</v>
      </c>
      <c r="F145" s="14" t="s">
        <v>31</v>
      </c>
      <c r="G145" s="14" t="s">
        <v>818</v>
      </c>
      <c r="H145" s="14" t="s">
        <v>1037</v>
      </c>
      <c r="I145" s="14" t="s">
        <v>894</v>
      </c>
      <c r="J145" s="15">
        <v>44405</v>
      </c>
      <c r="K145" s="17">
        <v>13500000</v>
      </c>
      <c r="L145" s="14" t="s">
        <v>206</v>
      </c>
      <c r="M145" s="18" t="s">
        <v>895</v>
      </c>
      <c r="N145" s="14" t="s">
        <v>816</v>
      </c>
      <c r="O145" s="18">
        <v>44406</v>
      </c>
      <c r="P145" s="16">
        <v>44406</v>
      </c>
      <c r="Q145" s="16">
        <v>44559</v>
      </c>
      <c r="R145" s="16" t="s">
        <v>223</v>
      </c>
      <c r="S145" s="16" t="s">
        <v>223</v>
      </c>
      <c r="T145" s="16" t="s">
        <v>223</v>
      </c>
      <c r="U145" s="14" t="s">
        <v>223</v>
      </c>
      <c r="V145" s="14" t="s">
        <v>223</v>
      </c>
      <c r="W145" s="14" t="s">
        <v>223</v>
      </c>
      <c r="X145" s="14" t="s">
        <v>223</v>
      </c>
      <c r="Y145" s="14" t="s">
        <v>223</v>
      </c>
      <c r="Z145" s="14" t="s">
        <v>223</v>
      </c>
      <c r="AA145" s="14" t="s">
        <v>223</v>
      </c>
      <c r="AB145" s="23">
        <v>0</v>
      </c>
      <c r="AC145" s="23">
        <v>0</v>
      </c>
      <c r="AD145" s="23">
        <v>0</v>
      </c>
      <c r="AE145" s="23">
        <v>0</v>
      </c>
      <c r="AF145" s="23">
        <v>0</v>
      </c>
      <c r="AG145" s="23">
        <v>0</v>
      </c>
      <c r="AH145" s="23">
        <v>0</v>
      </c>
      <c r="AI145" s="23">
        <v>0</v>
      </c>
      <c r="AJ145" s="14" t="s">
        <v>223</v>
      </c>
      <c r="AK145" s="14" t="s">
        <v>223</v>
      </c>
      <c r="AL145" s="14" t="s">
        <v>223</v>
      </c>
      <c r="AM145" s="14" t="s">
        <v>223</v>
      </c>
      <c r="AN145" s="14" t="s">
        <v>223</v>
      </c>
      <c r="AO145" s="14" t="s">
        <v>223</v>
      </c>
      <c r="AP145" s="14" t="s">
        <v>223</v>
      </c>
      <c r="AQ145" s="14" t="s">
        <v>896</v>
      </c>
      <c r="AR145" s="17">
        <f t="shared" si="9"/>
        <v>13500000</v>
      </c>
      <c r="AS145" s="17">
        <v>13500000</v>
      </c>
      <c r="AT145" s="20">
        <f t="shared" si="8"/>
        <v>0</v>
      </c>
      <c r="AU145" s="14" t="str">
        <f>+L145</f>
        <v>5 MESES</v>
      </c>
      <c r="AV145" s="18">
        <v>44559</v>
      </c>
      <c r="AW145" s="18">
        <v>44559</v>
      </c>
      <c r="AX145" s="18">
        <v>44560</v>
      </c>
      <c r="AY145" s="52">
        <v>4</v>
      </c>
      <c r="AZ145" s="18" t="s">
        <v>223</v>
      </c>
      <c r="BA145" s="14" t="s">
        <v>320</v>
      </c>
      <c r="BB145" s="18">
        <v>44560</v>
      </c>
      <c r="BC145" s="71"/>
    </row>
    <row r="146" spans="2:56" ht="51" x14ac:dyDescent="0.2">
      <c r="B146" s="33">
        <v>2021</v>
      </c>
      <c r="C146" s="13" t="s">
        <v>753</v>
      </c>
      <c r="D146" s="28" t="s">
        <v>754</v>
      </c>
      <c r="E146" s="14" t="s">
        <v>755</v>
      </c>
      <c r="F146" s="14" t="s">
        <v>31</v>
      </c>
      <c r="G146" s="14" t="s">
        <v>1051</v>
      </c>
      <c r="H146" s="14" t="s">
        <v>1036</v>
      </c>
      <c r="I146" s="14" t="s">
        <v>897</v>
      </c>
      <c r="J146" s="15">
        <v>44406</v>
      </c>
      <c r="K146" s="17">
        <v>5000000</v>
      </c>
      <c r="L146" s="14" t="s">
        <v>210</v>
      </c>
      <c r="M146" s="15">
        <v>44407</v>
      </c>
      <c r="N146" s="14" t="s">
        <v>195</v>
      </c>
      <c r="O146" s="18">
        <v>44410</v>
      </c>
      <c r="P146" s="16">
        <v>44410</v>
      </c>
      <c r="Q146" s="16">
        <v>44471</v>
      </c>
      <c r="R146" s="16" t="s">
        <v>223</v>
      </c>
      <c r="S146" s="16" t="s">
        <v>223</v>
      </c>
      <c r="T146" s="16" t="s">
        <v>223</v>
      </c>
      <c r="U146" s="14" t="s">
        <v>223</v>
      </c>
      <c r="V146" s="14" t="s">
        <v>223</v>
      </c>
      <c r="W146" s="14" t="s">
        <v>223</v>
      </c>
      <c r="X146" s="14" t="s">
        <v>223</v>
      </c>
      <c r="Y146" s="14" t="s">
        <v>223</v>
      </c>
      <c r="Z146" s="14" t="s">
        <v>223</v>
      </c>
      <c r="AA146" s="14" t="s">
        <v>223</v>
      </c>
      <c r="AB146" s="23">
        <v>2500000</v>
      </c>
      <c r="AC146" s="23">
        <v>0</v>
      </c>
      <c r="AD146" s="23">
        <v>0</v>
      </c>
      <c r="AE146" s="23">
        <v>0</v>
      </c>
      <c r="AF146" s="23">
        <v>0</v>
      </c>
      <c r="AG146" s="23">
        <v>0</v>
      </c>
      <c r="AH146" s="23">
        <v>0</v>
      </c>
      <c r="AI146" s="23">
        <v>0</v>
      </c>
      <c r="AJ146" s="14" t="s">
        <v>204</v>
      </c>
      <c r="AK146" s="14" t="s">
        <v>223</v>
      </c>
      <c r="AL146" s="14" t="s">
        <v>223</v>
      </c>
      <c r="AM146" s="14" t="s">
        <v>223</v>
      </c>
      <c r="AN146" s="14" t="s">
        <v>223</v>
      </c>
      <c r="AO146" s="14" t="s">
        <v>223</v>
      </c>
      <c r="AP146" s="14" t="s">
        <v>223</v>
      </c>
      <c r="AQ146" s="14" t="s">
        <v>223</v>
      </c>
      <c r="AR146" s="17">
        <f t="shared" si="9"/>
        <v>7500000</v>
      </c>
      <c r="AS146" s="17">
        <v>7500000</v>
      </c>
      <c r="AT146" s="20">
        <f t="shared" si="8"/>
        <v>0</v>
      </c>
      <c r="AU146" s="14" t="s">
        <v>211</v>
      </c>
      <c r="AV146" s="18">
        <v>44502</v>
      </c>
      <c r="AW146" s="18">
        <v>44502</v>
      </c>
      <c r="AX146" s="18">
        <v>44719</v>
      </c>
      <c r="AY146" s="52">
        <v>4</v>
      </c>
      <c r="AZ146" s="18" t="s">
        <v>223</v>
      </c>
      <c r="BA146" s="14" t="s">
        <v>320</v>
      </c>
      <c r="BB146" s="18">
        <v>44719</v>
      </c>
      <c r="BC146" s="71"/>
      <c r="BD146" s="78" t="s">
        <v>1120</v>
      </c>
    </row>
    <row r="147" spans="2:56" ht="41.25" hidden="1" customHeight="1" x14ac:dyDescent="0.2">
      <c r="B147" s="33">
        <v>2021</v>
      </c>
      <c r="C147" s="13" t="s">
        <v>756</v>
      </c>
      <c r="D147" s="28" t="s">
        <v>757</v>
      </c>
      <c r="E147" s="14" t="s">
        <v>758</v>
      </c>
      <c r="F147" s="14" t="s">
        <v>219</v>
      </c>
      <c r="G147" s="14" t="s">
        <v>190</v>
      </c>
      <c r="H147" s="14" t="s">
        <v>898</v>
      </c>
      <c r="I147" s="14" t="s">
        <v>899</v>
      </c>
      <c r="J147" s="15">
        <v>44418</v>
      </c>
      <c r="K147" s="17">
        <v>1763580</v>
      </c>
      <c r="L147" s="14" t="s">
        <v>202</v>
      </c>
      <c r="M147" s="15">
        <v>44418</v>
      </c>
      <c r="N147" s="14" t="s">
        <v>192</v>
      </c>
      <c r="O147" s="18" t="s">
        <v>223</v>
      </c>
      <c r="P147" s="16">
        <v>44425</v>
      </c>
      <c r="Q147" s="16">
        <v>44609</v>
      </c>
      <c r="R147" s="16" t="s">
        <v>223</v>
      </c>
      <c r="S147" s="16" t="s">
        <v>223</v>
      </c>
      <c r="T147" s="16" t="s">
        <v>223</v>
      </c>
      <c r="U147" s="14" t="s">
        <v>223</v>
      </c>
      <c r="V147" s="14" t="s">
        <v>223</v>
      </c>
      <c r="W147" s="14" t="s">
        <v>223</v>
      </c>
      <c r="X147" s="14" t="s">
        <v>223</v>
      </c>
      <c r="Y147" s="14" t="s">
        <v>223</v>
      </c>
      <c r="Z147" s="14" t="s">
        <v>223</v>
      </c>
      <c r="AA147" s="14" t="s">
        <v>223</v>
      </c>
      <c r="AB147" s="23">
        <v>881790</v>
      </c>
      <c r="AC147" s="23">
        <v>881790</v>
      </c>
      <c r="AD147" s="23">
        <v>0</v>
      </c>
      <c r="AE147" s="23">
        <v>0</v>
      </c>
      <c r="AF147" s="23">
        <v>0</v>
      </c>
      <c r="AG147" s="23">
        <v>0</v>
      </c>
      <c r="AH147" s="23">
        <v>0</v>
      </c>
      <c r="AI147" s="23">
        <v>0</v>
      </c>
      <c r="AJ147" s="14" t="s">
        <v>211</v>
      </c>
      <c r="AK147" s="14" t="s">
        <v>211</v>
      </c>
      <c r="AL147" s="14" t="s">
        <v>223</v>
      </c>
      <c r="AM147" s="14" t="s">
        <v>223</v>
      </c>
      <c r="AN147" s="14" t="s">
        <v>223</v>
      </c>
      <c r="AO147" s="14" t="s">
        <v>223</v>
      </c>
      <c r="AP147" s="14" t="s">
        <v>223</v>
      </c>
      <c r="AQ147" s="14" t="s">
        <v>223</v>
      </c>
      <c r="AR147" s="17">
        <f t="shared" si="9"/>
        <v>3527160</v>
      </c>
      <c r="AS147" s="17">
        <v>3527160</v>
      </c>
      <c r="AT147" s="20">
        <f t="shared" si="8"/>
        <v>0</v>
      </c>
      <c r="AU147" s="18" t="s">
        <v>222</v>
      </c>
      <c r="AV147" s="18">
        <v>44790</v>
      </c>
      <c r="AW147" s="18" t="s">
        <v>223</v>
      </c>
      <c r="AX147" s="18">
        <v>44791</v>
      </c>
      <c r="AY147" s="52">
        <v>4</v>
      </c>
      <c r="AZ147" s="18" t="s">
        <v>223</v>
      </c>
      <c r="BA147" s="14" t="s">
        <v>320</v>
      </c>
      <c r="BB147" s="24" t="s">
        <v>223</v>
      </c>
      <c r="BC147" s="71"/>
      <c r="BD147" s="78" t="s">
        <v>1120</v>
      </c>
    </row>
    <row r="148" spans="2:56" ht="64.5" hidden="1" customHeight="1" x14ac:dyDescent="0.2">
      <c r="B148" s="33">
        <v>2021</v>
      </c>
      <c r="C148" s="13" t="s">
        <v>759</v>
      </c>
      <c r="D148" s="28" t="s">
        <v>760</v>
      </c>
      <c r="E148" s="14" t="s">
        <v>761</v>
      </c>
      <c r="F148" s="14" t="s">
        <v>219</v>
      </c>
      <c r="G148" s="14" t="s">
        <v>189</v>
      </c>
      <c r="H148" s="14" t="s">
        <v>855</v>
      </c>
      <c r="I148" s="14" t="s">
        <v>900</v>
      </c>
      <c r="J148" s="15">
        <v>44434</v>
      </c>
      <c r="K148" s="17">
        <v>3500000</v>
      </c>
      <c r="L148" s="14" t="s">
        <v>222</v>
      </c>
      <c r="M148" s="15">
        <v>44434</v>
      </c>
      <c r="N148" s="14" t="s">
        <v>192</v>
      </c>
      <c r="O148" s="18" t="s">
        <v>223</v>
      </c>
      <c r="P148" s="16">
        <v>44438</v>
      </c>
      <c r="Q148" s="16">
        <v>44803</v>
      </c>
      <c r="R148" s="16" t="s">
        <v>223</v>
      </c>
      <c r="S148" s="16" t="s">
        <v>223</v>
      </c>
      <c r="T148" s="16" t="s">
        <v>223</v>
      </c>
      <c r="U148" s="14" t="s">
        <v>223</v>
      </c>
      <c r="V148" s="14" t="s">
        <v>223</v>
      </c>
      <c r="W148" s="14" t="s">
        <v>223</v>
      </c>
      <c r="X148" s="14" t="s">
        <v>223</v>
      </c>
      <c r="Y148" s="14" t="s">
        <v>223</v>
      </c>
      <c r="Z148" s="14" t="s">
        <v>223</v>
      </c>
      <c r="AA148" s="14" t="s">
        <v>223</v>
      </c>
      <c r="AB148" s="23">
        <v>0</v>
      </c>
      <c r="AC148" s="23">
        <v>0</v>
      </c>
      <c r="AD148" s="23">
        <v>0</v>
      </c>
      <c r="AE148" s="23">
        <v>0</v>
      </c>
      <c r="AF148" s="23">
        <v>0</v>
      </c>
      <c r="AG148" s="23">
        <v>0</v>
      </c>
      <c r="AH148" s="23">
        <v>0</v>
      </c>
      <c r="AI148" s="23">
        <v>0</v>
      </c>
      <c r="AJ148" s="14" t="s">
        <v>212</v>
      </c>
      <c r="AK148" s="14" t="s">
        <v>223</v>
      </c>
      <c r="AL148" s="14" t="s">
        <v>223</v>
      </c>
      <c r="AM148" s="14" t="s">
        <v>223</v>
      </c>
      <c r="AN148" s="14" t="s">
        <v>223</v>
      </c>
      <c r="AO148" s="14" t="s">
        <v>223</v>
      </c>
      <c r="AP148" s="14" t="s">
        <v>223</v>
      </c>
      <c r="AQ148" s="14" t="s">
        <v>223</v>
      </c>
      <c r="AR148" s="17">
        <f t="shared" si="9"/>
        <v>3500000</v>
      </c>
      <c r="AS148" s="17" t="s">
        <v>821</v>
      </c>
      <c r="AT148" s="20" t="s">
        <v>821</v>
      </c>
      <c r="AU148" s="18" t="s">
        <v>421</v>
      </c>
      <c r="AV148" s="18">
        <v>44925</v>
      </c>
      <c r="AW148" s="18" t="s">
        <v>306</v>
      </c>
      <c r="AX148" s="18" t="s">
        <v>306</v>
      </c>
      <c r="AY148" s="52" t="s">
        <v>306</v>
      </c>
      <c r="AZ148" s="18" t="s">
        <v>223</v>
      </c>
      <c r="BA148" s="82" t="s">
        <v>821</v>
      </c>
      <c r="BB148" s="24" t="s">
        <v>306</v>
      </c>
      <c r="BC148" s="71"/>
    </row>
    <row r="149" spans="2:56" ht="183" hidden="1" customHeight="1" x14ac:dyDescent="0.2">
      <c r="B149" s="33">
        <v>2021</v>
      </c>
      <c r="C149" s="13" t="s">
        <v>762</v>
      </c>
      <c r="D149" s="28" t="s">
        <v>901</v>
      </c>
      <c r="E149" s="14" t="s">
        <v>763</v>
      </c>
      <c r="F149" s="14" t="s">
        <v>31</v>
      </c>
      <c r="G149" s="14" t="s">
        <v>819</v>
      </c>
      <c r="H149" s="14" t="s">
        <v>1033</v>
      </c>
      <c r="I149" s="14" t="s">
        <v>902</v>
      </c>
      <c r="J149" s="15">
        <v>44435</v>
      </c>
      <c r="K149" s="17">
        <v>796054219</v>
      </c>
      <c r="L149" s="14" t="s">
        <v>206</v>
      </c>
      <c r="M149" s="15">
        <v>44439</v>
      </c>
      <c r="N149" s="14" t="s">
        <v>817</v>
      </c>
      <c r="O149" s="18">
        <v>44447</v>
      </c>
      <c r="P149" s="16">
        <v>44447</v>
      </c>
      <c r="Q149" s="16">
        <v>44600</v>
      </c>
      <c r="R149" s="16" t="s">
        <v>903</v>
      </c>
      <c r="S149" s="30" t="s">
        <v>904</v>
      </c>
      <c r="T149" s="16" t="s">
        <v>223</v>
      </c>
      <c r="U149" s="14" t="s">
        <v>223</v>
      </c>
      <c r="V149" s="14" t="s">
        <v>223</v>
      </c>
      <c r="W149" s="14" t="s">
        <v>223</v>
      </c>
      <c r="X149" s="14" t="s">
        <v>223</v>
      </c>
      <c r="Y149" s="14" t="s">
        <v>223</v>
      </c>
      <c r="Z149" s="14" t="s">
        <v>223</v>
      </c>
      <c r="AA149" s="14" t="s">
        <v>223</v>
      </c>
      <c r="AB149" s="23">
        <v>0</v>
      </c>
      <c r="AC149" s="23">
        <v>0</v>
      </c>
      <c r="AD149" s="23">
        <v>0</v>
      </c>
      <c r="AE149" s="23">
        <v>0</v>
      </c>
      <c r="AF149" s="23">
        <v>0</v>
      </c>
      <c r="AG149" s="23">
        <v>0</v>
      </c>
      <c r="AH149" s="23">
        <v>0</v>
      </c>
      <c r="AI149" s="23">
        <v>0</v>
      </c>
      <c r="AJ149" s="14" t="s">
        <v>223</v>
      </c>
      <c r="AK149" s="14" t="s">
        <v>223</v>
      </c>
      <c r="AL149" s="14" t="s">
        <v>223</v>
      </c>
      <c r="AM149" s="14" t="s">
        <v>223</v>
      </c>
      <c r="AN149" s="14" t="s">
        <v>223</v>
      </c>
      <c r="AO149" s="14" t="s">
        <v>223</v>
      </c>
      <c r="AP149" s="14" t="s">
        <v>223</v>
      </c>
      <c r="AQ149" s="14" t="s">
        <v>223</v>
      </c>
      <c r="AR149" s="17">
        <f t="shared" si="9"/>
        <v>796054219</v>
      </c>
      <c r="AS149" s="17">
        <v>636843375</v>
      </c>
      <c r="AT149" s="20">
        <f t="shared" ref="AT149:AT155" si="10">AR149-AS149</f>
        <v>159210844</v>
      </c>
      <c r="AU149" s="18" t="s">
        <v>212</v>
      </c>
      <c r="AV149" s="18">
        <v>44569</v>
      </c>
      <c r="AW149" s="18">
        <v>44569</v>
      </c>
      <c r="AX149" s="65"/>
      <c r="AY149" s="52">
        <v>4</v>
      </c>
      <c r="AZ149" s="18">
        <v>46426</v>
      </c>
      <c r="BA149" s="27" t="s">
        <v>1081</v>
      </c>
      <c r="BB149" s="68"/>
      <c r="BC149" s="71" t="s">
        <v>1135</v>
      </c>
    </row>
    <row r="150" spans="2:56" ht="38.25" hidden="1" x14ac:dyDescent="0.2">
      <c r="B150" s="33">
        <v>2021</v>
      </c>
      <c r="C150" s="13" t="s">
        <v>764</v>
      </c>
      <c r="D150" s="28" t="s">
        <v>765</v>
      </c>
      <c r="E150" s="14" t="s">
        <v>766</v>
      </c>
      <c r="F150" s="14" t="s">
        <v>219</v>
      </c>
      <c r="G150" s="14" t="s">
        <v>818</v>
      </c>
      <c r="H150" s="14" t="s">
        <v>905</v>
      </c>
      <c r="I150" s="14" t="s">
        <v>906</v>
      </c>
      <c r="J150" s="15">
        <v>44441</v>
      </c>
      <c r="K150" s="17">
        <v>760000</v>
      </c>
      <c r="L150" s="14" t="s">
        <v>810</v>
      </c>
      <c r="M150" s="15">
        <v>44441</v>
      </c>
      <c r="N150" s="14" t="s">
        <v>195</v>
      </c>
      <c r="O150" s="18" t="s">
        <v>223</v>
      </c>
      <c r="P150" s="16">
        <v>44441</v>
      </c>
      <c r="Q150" s="16">
        <v>44441</v>
      </c>
      <c r="R150" s="16" t="s">
        <v>223</v>
      </c>
      <c r="S150" s="16" t="s">
        <v>223</v>
      </c>
      <c r="T150" s="16" t="s">
        <v>223</v>
      </c>
      <c r="U150" s="14" t="s">
        <v>223</v>
      </c>
      <c r="V150" s="14" t="s">
        <v>223</v>
      </c>
      <c r="W150" s="14" t="s">
        <v>223</v>
      </c>
      <c r="X150" s="14" t="s">
        <v>223</v>
      </c>
      <c r="Y150" s="14" t="s">
        <v>223</v>
      </c>
      <c r="Z150" s="14" t="s">
        <v>223</v>
      </c>
      <c r="AA150" s="14" t="s">
        <v>223</v>
      </c>
      <c r="AB150" s="23">
        <v>0</v>
      </c>
      <c r="AC150" s="23">
        <v>0</v>
      </c>
      <c r="AD150" s="23">
        <v>0</v>
      </c>
      <c r="AE150" s="23">
        <v>0</v>
      </c>
      <c r="AF150" s="23">
        <v>0</v>
      </c>
      <c r="AG150" s="23">
        <v>0</v>
      </c>
      <c r="AH150" s="23">
        <v>0</v>
      </c>
      <c r="AI150" s="23">
        <v>0</v>
      </c>
      <c r="AJ150" s="14" t="s">
        <v>223</v>
      </c>
      <c r="AK150" s="14" t="s">
        <v>223</v>
      </c>
      <c r="AL150" s="14" t="s">
        <v>223</v>
      </c>
      <c r="AM150" s="14" t="s">
        <v>223</v>
      </c>
      <c r="AN150" s="14" t="s">
        <v>223</v>
      </c>
      <c r="AO150" s="14" t="s">
        <v>223</v>
      </c>
      <c r="AP150" s="14" t="s">
        <v>223</v>
      </c>
      <c r="AQ150" s="14" t="s">
        <v>223</v>
      </c>
      <c r="AR150" s="17">
        <f t="shared" si="9"/>
        <v>760000</v>
      </c>
      <c r="AS150" s="17">
        <v>760000</v>
      </c>
      <c r="AT150" s="20">
        <f t="shared" si="10"/>
        <v>0</v>
      </c>
      <c r="AU150" s="14" t="str">
        <f t="shared" ref="AU150:AU155" si="11">+L150</f>
        <v>1 DÍA HÁBIL</v>
      </c>
      <c r="AV150" s="18">
        <v>44441</v>
      </c>
      <c r="AW150" s="18" t="s">
        <v>223</v>
      </c>
      <c r="AX150" s="18">
        <v>44445</v>
      </c>
      <c r="AY150" s="52">
        <v>2</v>
      </c>
      <c r="AZ150" s="18" t="s">
        <v>223</v>
      </c>
      <c r="BA150" s="14" t="s">
        <v>320</v>
      </c>
      <c r="BB150" s="24" t="s">
        <v>223</v>
      </c>
      <c r="BC150" s="71"/>
    </row>
    <row r="151" spans="2:56" ht="38.25" x14ac:dyDescent="0.2">
      <c r="B151" s="33">
        <v>2021</v>
      </c>
      <c r="C151" s="13" t="s">
        <v>767</v>
      </c>
      <c r="D151" s="28" t="s">
        <v>768</v>
      </c>
      <c r="E151" s="14" t="s">
        <v>769</v>
      </c>
      <c r="F151" s="14" t="s">
        <v>31</v>
      </c>
      <c r="G151" s="14" t="s">
        <v>1051</v>
      </c>
      <c r="H151" s="14" t="s">
        <v>1033</v>
      </c>
      <c r="I151" s="14" t="s">
        <v>907</v>
      </c>
      <c r="J151" s="15">
        <v>44442</v>
      </c>
      <c r="K151" s="17">
        <v>8000000</v>
      </c>
      <c r="L151" s="14" t="s">
        <v>212</v>
      </c>
      <c r="M151" s="18" t="s">
        <v>908</v>
      </c>
      <c r="N151" s="14" t="s">
        <v>817</v>
      </c>
      <c r="O151" s="18">
        <v>44495</v>
      </c>
      <c r="P151" s="16">
        <v>44495</v>
      </c>
      <c r="Q151" s="16">
        <v>44618</v>
      </c>
      <c r="R151" s="16" t="s">
        <v>909</v>
      </c>
      <c r="S151" s="30" t="s">
        <v>910</v>
      </c>
      <c r="T151" s="16" t="s">
        <v>223</v>
      </c>
      <c r="U151" s="14" t="s">
        <v>223</v>
      </c>
      <c r="V151" s="14" t="s">
        <v>223</v>
      </c>
      <c r="W151" s="14" t="s">
        <v>223</v>
      </c>
      <c r="X151" s="14" t="s">
        <v>223</v>
      </c>
      <c r="Y151" s="14" t="s">
        <v>223</v>
      </c>
      <c r="Z151" s="14" t="s">
        <v>223</v>
      </c>
      <c r="AA151" s="14" t="s">
        <v>223</v>
      </c>
      <c r="AB151" s="23">
        <v>0</v>
      </c>
      <c r="AC151" s="23">
        <v>0</v>
      </c>
      <c r="AD151" s="23">
        <v>0</v>
      </c>
      <c r="AE151" s="23">
        <v>0</v>
      </c>
      <c r="AF151" s="23">
        <v>0</v>
      </c>
      <c r="AG151" s="23">
        <v>0</v>
      </c>
      <c r="AH151" s="23">
        <v>0</v>
      </c>
      <c r="AI151" s="23">
        <v>0</v>
      </c>
      <c r="AJ151" s="14" t="s">
        <v>223</v>
      </c>
      <c r="AK151" s="14" t="s">
        <v>223</v>
      </c>
      <c r="AL151" s="14" t="s">
        <v>223</v>
      </c>
      <c r="AM151" s="14" t="s">
        <v>223</v>
      </c>
      <c r="AN151" s="14" t="s">
        <v>223</v>
      </c>
      <c r="AO151" s="14" t="s">
        <v>223</v>
      </c>
      <c r="AP151" s="14" t="s">
        <v>223</v>
      </c>
      <c r="AQ151" s="14" t="s">
        <v>911</v>
      </c>
      <c r="AR151" s="17">
        <f t="shared" si="9"/>
        <v>8000000</v>
      </c>
      <c r="AS151" s="17">
        <v>3281250</v>
      </c>
      <c r="AT151" s="20">
        <f t="shared" si="10"/>
        <v>4718750</v>
      </c>
      <c r="AU151" s="14" t="str">
        <f t="shared" si="11"/>
        <v>4 MESES</v>
      </c>
      <c r="AV151" s="18">
        <v>44617</v>
      </c>
      <c r="AW151" s="18">
        <v>44617</v>
      </c>
      <c r="AX151" s="18">
        <v>44673</v>
      </c>
      <c r="AY151" s="52">
        <v>4</v>
      </c>
      <c r="AZ151" s="18">
        <v>44738</v>
      </c>
      <c r="BA151" s="14" t="s">
        <v>320</v>
      </c>
      <c r="BB151" s="18">
        <v>44865</v>
      </c>
      <c r="BC151" s="71"/>
      <c r="BD151" s="78" t="s">
        <v>1120</v>
      </c>
    </row>
    <row r="152" spans="2:56" ht="38.25" hidden="1" x14ac:dyDescent="0.2">
      <c r="B152" s="33">
        <v>2021</v>
      </c>
      <c r="C152" s="13" t="s">
        <v>770</v>
      </c>
      <c r="D152" s="28" t="s">
        <v>765</v>
      </c>
      <c r="E152" s="14" t="s">
        <v>771</v>
      </c>
      <c r="F152" s="14" t="s">
        <v>219</v>
      </c>
      <c r="G152" s="14" t="s">
        <v>818</v>
      </c>
      <c r="H152" s="14" t="s">
        <v>912</v>
      </c>
      <c r="I152" s="14" t="s">
        <v>906</v>
      </c>
      <c r="J152" s="15">
        <v>44442</v>
      </c>
      <c r="K152" s="17">
        <v>480000</v>
      </c>
      <c r="L152" s="14" t="s">
        <v>810</v>
      </c>
      <c r="M152" s="15">
        <v>44442</v>
      </c>
      <c r="N152" s="14" t="s">
        <v>195</v>
      </c>
      <c r="O152" s="18" t="s">
        <v>223</v>
      </c>
      <c r="P152" s="16">
        <v>44442</v>
      </c>
      <c r="Q152" s="16">
        <v>44442</v>
      </c>
      <c r="R152" s="16" t="s">
        <v>223</v>
      </c>
      <c r="S152" s="16" t="s">
        <v>223</v>
      </c>
      <c r="T152" s="16" t="s">
        <v>223</v>
      </c>
      <c r="U152" s="14" t="s">
        <v>223</v>
      </c>
      <c r="V152" s="14" t="s">
        <v>223</v>
      </c>
      <c r="W152" s="14" t="s">
        <v>223</v>
      </c>
      <c r="X152" s="14" t="s">
        <v>223</v>
      </c>
      <c r="Y152" s="14" t="s">
        <v>223</v>
      </c>
      <c r="Z152" s="14" t="s">
        <v>223</v>
      </c>
      <c r="AA152" s="14" t="s">
        <v>223</v>
      </c>
      <c r="AB152" s="23">
        <v>0</v>
      </c>
      <c r="AC152" s="23">
        <v>0</v>
      </c>
      <c r="AD152" s="23">
        <v>0</v>
      </c>
      <c r="AE152" s="23">
        <v>0</v>
      </c>
      <c r="AF152" s="23">
        <v>0</v>
      </c>
      <c r="AG152" s="23">
        <v>0</v>
      </c>
      <c r="AH152" s="23">
        <v>0</v>
      </c>
      <c r="AI152" s="23">
        <v>0</v>
      </c>
      <c r="AJ152" s="14" t="s">
        <v>223</v>
      </c>
      <c r="AK152" s="14" t="s">
        <v>223</v>
      </c>
      <c r="AL152" s="14" t="s">
        <v>223</v>
      </c>
      <c r="AM152" s="14" t="s">
        <v>223</v>
      </c>
      <c r="AN152" s="14" t="s">
        <v>223</v>
      </c>
      <c r="AO152" s="14" t="s">
        <v>223</v>
      </c>
      <c r="AP152" s="14" t="s">
        <v>223</v>
      </c>
      <c r="AQ152" s="14" t="s">
        <v>223</v>
      </c>
      <c r="AR152" s="17">
        <f t="shared" si="9"/>
        <v>480000</v>
      </c>
      <c r="AS152" s="17">
        <v>480000</v>
      </c>
      <c r="AT152" s="20">
        <f t="shared" si="10"/>
        <v>0</v>
      </c>
      <c r="AU152" s="14" t="str">
        <f t="shared" si="11"/>
        <v>1 DÍA HÁBIL</v>
      </c>
      <c r="AV152" s="18">
        <v>44442</v>
      </c>
      <c r="AW152" s="18" t="s">
        <v>223</v>
      </c>
      <c r="AX152" s="18">
        <v>44445</v>
      </c>
      <c r="AY152" s="52">
        <v>4</v>
      </c>
      <c r="AZ152" s="18" t="s">
        <v>223</v>
      </c>
      <c r="BA152" s="14" t="s">
        <v>320</v>
      </c>
      <c r="BB152" s="24" t="s">
        <v>223</v>
      </c>
      <c r="BC152" s="71"/>
    </row>
    <row r="153" spans="2:56" ht="38.25" hidden="1" x14ac:dyDescent="0.2">
      <c r="B153" s="33">
        <v>2021</v>
      </c>
      <c r="C153" s="13" t="s">
        <v>772</v>
      </c>
      <c r="D153" s="28" t="s">
        <v>765</v>
      </c>
      <c r="E153" s="14" t="s">
        <v>773</v>
      </c>
      <c r="F153" s="14" t="s">
        <v>219</v>
      </c>
      <c r="G153" s="14" t="s">
        <v>818</v>
      </c>
      <c r="H153" s="14" t="s">
        <v>912</v>
      </c>
      <c r="I153" s="14" t="s">
        <v>881</v>
      </c>
      <c r="J153" s="15">
        <v>44442</v>
      </c>
      <c r="K153" s="17">
        <v>192000</v>
      </c>
      <c r="L153" s="14" t="s">
        <v>810</v>
      </c>
      <c r="M153" s="15">
        <v>44442</v>
      </c>
      <c r="N153" s="14" t="s">
        <v>195</v>
      </c>
      <c r="O153" s="18" t="s">
        <v>223</v>
      </c>
      <c r="P153" s="16">
        <v>44442</v>
      </c>
      <c r="Q153" s="16">
        <v>44442</v>
      </c>
      <c r="R153" s="16" t="s">
        <v>223</v>
      </c>
      <c r="S153" s="16" t="s">
        <v>223</v>
      </c>
      <c r="T153" s="16" t="s">
        <v>223</v>
      </c>
      <c r="U153" s="14" t="s">
        <v>223</v>
      </c>
      <c r="V153" s="14" t="s">
        <v>223</v>
      </c>
      <c r="W153" s="14" t="s">
        <v>223</v>
      </c>
      <c r="X153" s="14" t="s">
        <v>223</v>
      </c>
      <c r="Y153" s="14" t="s">
        <v>223</v>
      </c>
      <c r="Z153" s="14" t="s">
        <v>223</v>
      </c>
      <c r="AA153" s="14" t="s">
        <v>223</v>
      </c>
      <c r="AB153" s="23">
        <v>0</v>
      </c>
      <c r="AC153" s="23">
        <v>0</v>
      </c>
      <c r="AD153" s="23">
        <v>0</v>
      </c>
      <c r="AE153" s="23">
        <v>0</v>
      </c>
      <c r="AF153" s="23">
        <v>0</v>
      </c>
      <c r="AG153" s="23">
        <v>0</v>
      </c>
      <c r="AH153" s="23">
        <v>0</v>
      </c>
      <c r="AI153" s="23">
        <v>0</v>
      </c>
      <c r="AJ153" s="14" t="s">
        <v>223</v>
      </c>
      <c r="AK153" s="14" t="s">
        <v>223</v>
      </c>
      <c r="AL153" s="14" t="s">
        <v>223</v>
      </c>
      <c r="AM153" s="14" t="s">
        <v>223</v>
      </c>
      <c r="AN153" s="14" t="s">
        <v>223</v>
      </c>
      <c r="AO153" s="14" t="s">
        <v>223</v>
      </c>
      <c r="AP153" s="14" t="s">
        <v>223</v>
      </c>
      <c r="AQ153" s="14" t="s">
        <v>223</v>
      </c>
      <c r="AR153" s="17">
        <f t="shared" si="9"/>
        <v>192000</v>
      </c>
      <c r="AS153" s="17">
        <v>192000</v>
      </c>
      <c r="AT153" s="20">
        <f t="shared" si="10"/>
        <v>0</v>
      </c>
      <c r="AU153" s="14" t="str">
        <f t="shared" si="11"/>
        <v>1 DÍA HÁBIL</v>
      </c>
      <c r="AV153" s="18">
        <v>44442</v>
      </c>
      <c r="AW153" s="18" t="s">
        <v>223</v>
      </c>
      <c r="AX153" s="18">
        <v>44445</v>
      </c>
      <c r="AY153" s="52">
        <v>4</v>
      </c>
      <c r="AZ153" s="18" t="s">
        <v>223</v>
      </c>
      <c r="BA153" s="14" t="s">
        <v>320</v>
      </c>
      <c r="BB153" s="24" t="s">
        <v>223</v>
      </c>
      <c r="BC153" s="71"/>
    </row>
    <row r="154" spans="2:56" ht="38.25" hidden="1" x14ac:dyDescent="0.2">
      <c r="B154" s="33">
        <v>2021</v>
      </c>
      <c r="C154" s="13" t="s">
        <v>774</v>
      </c>
      <c r="D154" s="28" t="s">
        <v>775</v>
      </c>
      <c r="E154" s="14" t="s">
        <v>1022</v>
      </c>
      <c r="F154" s="14" t="s">
        <v>219</v>
      </c>
      <c r="G154" s="14" t="s">
        <v>818</v>
      </c>
      <c r="H154" s="14" t="s">
        <v>912</v>
      </c>
      <c r="I154" s="14" t="s">
        <v>906</v>
      </c>
      <c r="J154" s="15">
        <v>44442</v>
      </c>
      <c r="K154" s="69">
        <v>630000</v>
      </c>
      <c r="L154" s="14" t="s">
        <v>810</v>
      </c>
      <c r="M154" s="15">
        <v>44442</v>
      </c>
      <c r="N154" s="14" t="s">
        <v>195</v>
      </c>
      <c r="O154" s="18" t="s">
        <v>223</v>
      </c>
      <c r="P154" s="16">
        <v>44442</v>
      </c>
      <c r="Q154" s="16">
        <v>44442</v>
      </c>
      <c r="R154" s="16" t="s">
        <v>223</v>
      </c>
      <c r="S154" s="16" t="s">
        <v>223</v>
      </c>
      <c r="T154" s="16" t="s">
        <v>223</v>
      </c>
      <c r="U154" s="14" t="s">
        <v>223</v>
      </c>
      <c r="V154" s="14" t="s">
        <v>223</v>
      </c>
      <c r="W154" s="14" t="s">
        <v>223</v>
      </c>
      <c r="X154" s="14" t="s">
        <v>223</v>
      </c>
      <c r="Y154" s="14" t="s">
        <v>223</v>
      </c>
      <c r="Z154" s="14" t="s">
        <v>223</v>
      </c>
      <c r="AA154" s="14" t="s">
        <v>223</v>
      </c>
      <c r="AB154" s="23">
        <v>0</v>
      </c>
      <c r="AC154" s="23">
        <v>0</v>
      </c>
      <c r="AD154" s="23">
        <v>0</v>
      </c>
      <c r="AE154" s="23">
        <v>0</v>
      </c>
      <c r="AF154" s="23">
        <v>0</v>
      </c>
      <c r="AG154" s="23">
        <v>0</v>
      </c>
      <c r="AH154" s="23">
        <v>0</v>
      </c>
      <c r="AI154" s="23">
        <v>0</v>
      </c>
      <c r="AJ154" s="14" t="s">
        <v>223</v>
      </c>
      <c r="AK154" s="14" t="s">
        <v>223</v>
      </c>
      <c r="AL154" s="14" t="s">
        <v>223</v>
      </c>
      <c r="AM154" s="14" t="s">
        <v>223</v>
      </c>
      <c r="AN154" s="14" t="s">
        <v>223</v>
      </c>
      <c r="AO154" s="14" t="s">
        <v>223</v>
      </c>
      <c r="AP154" s="14" t="s">
        <v>223</v>
      </c>
      <c r="AQ154" s="14" t="s">
        <v>223</v>
      </c>
      <c r="AR154" s="23">
        <f t="shared" si="9"/>
        <v>630000</v>
      </c>
      <c r="AS154" s="23">
        <v>630000</v>
      </c>
      <c r="AT154" s="35">
        <f t="shared" si="10"/>
        <v>0</v>
      </c>
      <c r="AU154" s="14" t="str">
        <f t="shared" si="11"/>
        <v>1 DÍA HÁBIL</v>
      </c>
      <c r="AV154" s="18">
        <v>44442</v>
      </c>
      <c r="AW154" s="18" t="s">
        <v>223</v>
      </c>
      <c r="AX154" s="18">
        <v>44445</v>
      </c>
      <c r="AY154" s="22">
        <v>4</v>
      </c>
      <c r="AZ154" s="18" t="s">
        <v>223</v>
      </c>
      <c r="BA154" s="14" t="s">
        <v>320</v>
      </c>
      <c r="BB154" s="24" t="s">
        <v>223</v>
      </c>
      <c r="BC154" s="71" t="s">
        <v>1079</v>
      </c>
    </row>
    <row r="155" spans="2:56" ht="38.25" x14ac:dyDescent="0.2">
      <c r="B155" s="33">
        <v>2021</v>
      </c>
      <c r="C155" s="13" t="s">
        <v>776</v>
      </c>
      <c r="D155" s="28" t="s">
        <v>777</v>
      </c>
      <c r="E155" s="14" t="s">
        <v>778</v>
      </c>
      <c r="F155" s="14" t="s">
        <v>31</v>
      </c>
      <c r="G155" s="14" t="s">
        <v>1051</v>
      </c>
      <c r="H155" s="14" t="s">
        <v>1033</v>
      </c>
      <c r="I155" s="14" t="s">
        <v>913</v>
      </c>
      <c r="J155" s="15">
        <v>44448</v>
      </c>
      <c r="K155" s="17">
        <v>9200000</v>
      </c>
      <c r="L155" s="14" t="s">
        <v>212</v>
      </c>
      <c r="M155" s="18" t="s">
        <v>914</v>
      </c>
      <c r="N155" s="14" t="s">
        <v>817</v>
      </c>
      <c r="O155" s="18">
        <v>44495</v>
      </c>
      <c r="P155" s="16">
        <v>44495</v>
      </c>
      <c r="Q155" s="16">
        <v>44618</v>
      </c>
      <c r="R155" s="16" t="s">
        <v>915</v>
      </c>
      <c r="S155" s="30" t="s">
        <v>916</v>
      </c>
      <c r="T155" s="16" t="s">
        <v>223</v>
      </c>
      <c r="U155" s="14" t="s">
        <v>223</v>
      </c>
      <c r="V155" s="14" t="s">
        <v>223</v>
      </c>
      <c r="W155" s="14" t="s">
        <v>223</v>
      </c>
      <c r="X155" s="14" t="s">
        <v>223</v>
      </c>
      <c r="Y155" s="14" t="s">
        <v>223</v>
      </c>
      <c r="Z155" s="14" t="s">
        <v>223</v>
      </c>
      <c r="AA155" s="14" t="s">
        <v>223</v>
      </c>
      <c r="AB155" s="23">
        <v>0</v>
      </c>
      <c r="AC155" s="23">
        <v>0</v>
      </c>
      <c r="AD155" s="23">
        <v>0</v>
      </c>
      <c r="AE155" s="23">
        <v>0</v>
      </c>
      <c r="AF155" s="23">
        <v>0</v>
      </c>
      <c r="AG155" s="23">
        <v>0</v>
      </c>
      <c r="AH155" s="23">
        <v>0</v>
      </c>
      <c r="AI155" s="23">
        <v>0</v>
      </c>
      <c r="AJ155" s="14" t="s">
        <v>223</v>
      </c>
      <c r="AK155" s="14" t="s">
        <v>223</v>
      </c>
      <c r="AL155" s="14" t="s">
        <v>223</v>
      </c>
      <c r="AM155" s="14" t="s">
        <v>223</v>
      </c>
      <c r="AN155" s="14" t="s">
        <v>223</v>
      </c>
      <c r="AO155" s="14" t="s">
        <v>223</v>
      </c>
      <c r="AP155" s="14" t="s">
        <v>223</v>
      </c>
      <c r="AQ155" s="14" t="s">
        <v>911</v>
      </c>
      <c r="AR155" s="17">
        <f t="shared" si="9"/>
        <v>9200000</v>
      </c>
      <c r="AS155" s="17">
        <v>2925000</v>
      </c>
      <c r="AT155" s="20">
        <f t="shared" si="10"/>
        <v>6275000</v>
      </c>
      <c r="AU155" s="14" t="str">
        <f t="shared" si="11"/>
        <v>4 MESES</v>
      </c>
      <c r="AV155" s="18">
        <v>44617</v>
      </c>
      <c r="AW155" s="18">
        <v>44617</v>
      </c>
      <c r="AX155" s="18">
        <v>44673</v>
      </c>
      <c r="AY155" s="22">
        <v>3</v>
      </c>
      <c r="AZ155" s="18">
        <v>44738</v>
      </c>
      <c r="BA155" s="14" t="s">
        <v>320</v>
      </c>
      <c r="BB155" s="18">
        <v>44865</v>
      </c>
      <c r="BC155" s="71"/>
      <c r="BD155" s="78" t="s">
        <v>1120</v>
      </c>
    </row>
    <row r="156" spans="2:56" ht="63.75" hidden="1" x14ac:dyDescent="0.2">
      <c r="B156" s="33">
        <v>2021</v>
      </c>
      <c r="C156" s="13" t="s">
        <v>779</v>
      </c>
      <c r="D156" s="28" t="s">
        <v>780</v>
      </c>
      <c r="E156" s="14" t="s">
        <v>917</v>
      </c>
      <c r="F156" s="14" t="s">
        <v>219</v>
      </c>
      <c r="G156" s="14" t="s">
        <v>818</v>
      </c>
      <c r="H156" s="14" t="s">
        <v>918</v>
      </c>
      <c r="I156" s="14" t="s">
        <v>919</v>
      </c>
      <c r="J156" s="15">
        <v>44459</v>
      </c>
      <c r="K156" s="17">
        <v>714000</v>
      </c>
      <c r="L156" s="14" t="s">
        <v>222</v>
      </c>
      <c r="M156" s="15">
        <v>44459</v>
      </c>
      <c r="N156" s="14" t="s">
        <v>192</v>
      </c>
      <c r="O156" s="18" t="s">
        <v>223</v>
      </c>
      <c r="P156" s="16">
        <v>44462</v>
      </c>
      <c r="Q156" s="37">
        <v>44827</v>
      </c>
      <c r="R156" s="16" t="s">
        <v>223</v>
      </c>
      <c r="S156" s="16" t="s">
        <v>223</v>
      </c>
      <c r="T156" s="16" t="s">
        <v>223</v>
      </c>
      <c r="U156" s="14" t="s">
        <v>223</v>
      </c>
      <c r="V156" s="14" t="s">
        <v>223</v>
      </c>
      <c r="W156" s="14" t="s">
        <v>223</v>
      </c>
      <c r="X156" s="14" t="s">
        <v>223</v>
      </c>
      <c r="Y156" s="14" t="s">
        <v>223</v>
      </c>
      <c r="Z156" s="14" t="s">
        <v>223</v>
      </c>
      <c r="AA156" s="14" t="s">
        <v>223</v>
      </c>
      <c r="AB156" s="23">
        <v>645000</v>
      </c>
      <c r="AC156" s="23">
        <v>0</v>
      </c>
      <c r="AD156" s="23">
        <v>0</v>
      </c>
      <c r="AE156" s="23">
        <v>0</v>
      </c>
      <c r="AF156" s="23">
        <v>0</v>
      </c>
      <c r="AG156" s="23">
        <v>0</v>
      </c>
      <c r="AH156" s="23">
        <v>0</v>
      </c>
      <c r="AI156" s="23">
        <v>0</v>
      </c>
      <c r="AJ156" s="14" t="s">
        <v>222</v>
      </c>
      <c r="AK156" s="14" t="s">
        <v>223</v>
      </c>
      <c r="AL156" s="14" t="s">
        <v>223</v>
      </c>
      <c r="AM156" s="14" t="s">
        <v>223</v>
      </c>
      <c r="AN156" s="14" t="s">
        <v>223</v>
      </c>
      <c r="AO156" s="14" t="s">
        <v>223</v>
      </c>
      <c r="AP156" s="14" t="s">
        <v>223</v>
      </c>
      <c r="AQ156" s="14" t="s">
        <v>223</v>
      </c>
      <c r="AR156" s="17">
        <f t="shared" si="9"/>
        <v>1359000</v>
      </c>
      <c r="AS156" s="17" t="s">
        <v>821</v>
      </c>
      <c r="AT156" s="20" t="s">
        <v>821</v>
      </c>
      <c r="AU156" s="14" t="s">
        <v>312</v>
      </c>
      <c r="AV156" s="18">
        <v>45192</v>
      </c>
      <c r="AW156" s="18" t="s">
        <v>223</v>
      </c>
      <c r="AX156" s="18" t="s">
        <v>306</v>
      </c>
      <c r="AY156" s="52" t="s">
        <v>306</v>
      </c>
      <c r="AZ156" s="18" t="s">
        <v>223</v>
      </c>
      <c r="BA156" s="82" t="s">
        <v>821</v>
      </c>
      <c r="BB156" s="24" t="s">
        <v>223</v>
      </c>
      <c r="BC156" s="71"/>
    </row>
    <row r="157" spans="2:56" ht="38.25" x14ac:dyDescent="0.2">
      <c r="B157" s="33">
        <v>2021</v>
      </c>
      <c r="C157" s="13" t="s">
        <v>781</v>
      </c>
      <c r="D157" s="28" t="s">
        <v>920</v>
      </c>
      <c r="E157" s="14" t="s">
        <v>782</v>
      </c>
      <c r="F157" s="14" t="s">
        <v>31</v>
      </c>
      <c r="G157" s="14" t="s">
        <v>1051</v>
      </c>
      <c r="H157" s="14" t="s">
        <v>1033</v>
      </c>
      <c r="I157" s="14" t="s">
        <v>921</v>
      </c>
      <c r="J157" s="15">
        <v>44459</v>
      </c>
      <c r="K157" s="17">
        <v>9520000</v>
      </c>
      <c r="L157" s="14" t="s">
        <v>212</v>
      </c>
      <c r="M157" s="18" t="s">
        <v>922</v>
      </c>
      <c r="N157" s="14" t="s">
        <v>817</v>
      </c>
      <c r="O157" s="18">
        <v>44495</v>
      </c>
      <c r="P157" s="16">
        <v>44495</v>
      </c>
      <c r="Q157" s="16">
        <v>44618</v>
      </c>
      <c r="R157" s="16" t="s">
        <v>923</v>
      </c>
      <c r="S157" s="30" t="s">
        <v>924</v>
      </c>
      <c r="T157" s="16" t="s">
        <v>223</v>
      </c>
      <c r="U157" s="14" t="s">
        <v>223</v>
      </c>
      <c r="V157" s="14" t="s">
        <v>223</v>
      </c>
      <c r="W157" s="14" t="s">
        <v>223</v>
      </c>
      <c r="X157" s="14" t="s">
        <v>223</v>
      </c>
      <c r="Y157" s="14" t="s">
        <v>223</v>
      </c>
      <c r="Z157" s="14" t="s">
        <v>223</v>
      </c>
      <c r="AA157" s="14" t="s">
        <v>223</v>
      </c>
      <c r="AB157" s="23">
        <v>0</v>
      </c>
      <c r="AC157" s="23">
        <v>0</v>
      </c>
      <c r="AD157" s="23">
        <v>0</v>
      </c>
      <c r="AE157" s="23">
        <v>0</v>
      </c>
      <c r="AF157" s="23">
        <v>0</v>
      </c>
      <c r="AG157" s="23">
        <v>0</v>
      </c>
      <c r="AH157" s="23">
        <v>0</v>
      </c>
      <c r="AI157" s="23">
        <v>0</v>
      </c>
      <c r="AJ157" s="14" t="s">
        <v>223</v>
      </c>
      <c r="AK157" s="14" t="s">
        <v>223</v>
      </c>
      <c r="AL157" s="14" t="s">
        <v>223</v>
      </c>
      <c r="AM157" s="14" t="s">
        <v>223</v>
      </c>
      <c r="AN157" s="14" t="s">
        <v>223</v>
      </c>
      <c r="AO157" s="14" t="s">
        <v>223</v>
      </c>
      <c r="AP157" s="14" t="s">
        <v>223</v>
      </c>
      <c r="AQ157" s="14" t="s">
        <v>911</v>
      </c>
      <c r="AR157" s="17">
        <f t="shared" si="9"/>
        <v>9520000</v>
      </c>
      <c r="AS157" s="17">
        <v>3748500</v>
      </c>
      <c r="AT157" s="20">
        <f>AR157-AS157</f>
        <v>5771500</v>
      </c>
      <c r="AU157" s="14" t="str">
        <f>+L157</f>
        <v>4 MESES</v>
      </c>
      <c r="AV157" s="18">
        <v>44617</v>
      </c>
      <c r="AW157" s="18">
        <v>44617</v>
      </c>
      <c r="AX157" s="18">
        <v>44673</v>
      </c>
      <c r="AY157" s="52">
        <v>4</v>
      </c>
      <c r="AZ157" s="18">
        <v>44738</v>
      </c>
      <c r="BA157" s="14" t="s">
        <v>320</v>
      </c>
      <c r="BB157" s="18">
        <v>44865</v>
      </c>
      <c r="BC157" s="71"/>
      <c r="BD157" s="78" t="s">
        <v>1120</v>
      </c>
    </row>
    <row r="158" spans="2:56" ht="63.75" hidden="1" x14ac:dyDescent="0.2">
      <c r="B158" s="33">
        <v>2021</v>
      </c>
      <c r="C158" s="13" t="s">
        <v>783</v>
      </c>
      <c r="D158" s="28" t="s">
        <v>784</v>
      </c>
      <c r="E158" s="14" t="s">
        <v>925</v>
      </c>
      <c r="F158" s="14" t="s">
        <v>219</v>
      </c>
      <c r="G158" s="14" t="s">
        <v>186</v>
      </c>
      <c r="H158" s="14" t="s">
        <v>912</v>
      </c>
      <c r="I158" s="14" t="s">
        <v>926</v>
      </c>
      <c r="J158" s="15">
        <v>44468</v>
      </c>
      <c r="K158" s="17">
        <v>1871567</v>
      </c>
      <c r="L158" s="14" t="s">
        <v>811</v>
      </c>
      <c r="M158" s="15">
        <v>44468</v>
      </c>
      <c r="N158" s="14" t="s">
        <v>195</v>
      </c>
      <c r="O158" s="18" t="s">
        <v>223</v>
      </c>
      <c r="P158" s="16">
        <v>44470</v>
      </c>
      <c r="Q158" s="16">
        <v>44491</v>
      </c>
      <c r="R158" s="16" t="s">
        <v>223</v>
      </c>
      <c r="S158" s="16" t="s">
        <v>223</v>
      </c>
      <c r="T158" s="16" t="s">
        <v>223</v>
      </c>
      <c r="U158" s="14" t="s">
        <v>223</v>
      </c>
      <c r="V158" s="14" t="s">
        <v>223</v>
      </c>
      <c r="W158" s="14" t="s">
        <v>223</v>
      </c>
      <c r="X158" s="14" t="s">
        <v>223</v>
      </c>
      <c r="Y158" s="14" t="s">
        <v>223</v>
      </c>
      <c r="Z158" s="14" t="s">
        <v>223</v>
      </c>
      <c r="AA158" s="14" t="s">
        <v>223</v>
      </c>
      <c r="AB158" s="23">
        <v>0</v>
      </c>
      <c r="AC158" s="23">
        <v>0</v>
      </c>
      <c r="AD158" s="23">
        <v>0</v>
      </c>
      <c r="AE158" s="23">
        <v>0</v>
      </c>
      <c r="AF158" s="23">
        <v>0</v>
      </c>
      <c r="AG158" s="23">
        <v>0</v>
      </c>
      <c r="AH158" s="23">
        <v>0</v>
      </c>
      <c r="AI158" s="23">
        <v>0</v>
      </c>
      <c r="AJ158" s="14" t="s">
        <v>223</v>
      </c>
      <c r="AK158" s="14" t="s">
        <v>223</v>
      </c>
      <c r="AL158" s="14" t="s">
        <v>223</v>
      </c>
      <c r="AM158" s="14" t="s">
        <v>223</v>
      </c>
      <c r="AN158" s="14" t="s">
        <v>223</v>
      </c>
      <c r="AO158" s="14" t="s">
        <v>223</v>
      </c>
      <c r="AP158" s="14" t="s">
        <v>223</v>
      </c>
      <c r="AQ158" s="14" t="s">
        <v>223</v>
      </c>
      <c r="AR158" s="17">
        <f t="shared" si="9"/>
        <v>1871567</v>
      </c>
      <c r="AS158" s="17">
        <v>1871567</v>
      </c>
      <c r="AT158" s="20">
        <f>AR158-AS158</f>
        <v>0</v>
      </c>
      <c r="AU158" s="14" t="str">
        <f>+L158</f>
        <v>15 DÍAS HÁBILES</v>
      </c>
      <c r="AV158" s="18">
        <v>44491</v>
      </c>
      <c r="AW158" s="18" t="s">
        <v>223</v>
      </c>
      <c r="AX158" s="18">
        <v>44522</v>
      </c>
      <c r="AY158" s="52">
        <v>4</v>
      </c>
      <c r="AZ158" s="18" t="s">
        <v>223</v>
      </c>
      <c r="BA158" s="14" t="s">
        <v>320</v>
      </c>
      <c r="BB158" s="24" t="s">
        <v>223</v>
      </c>
      <c r="BC158" s="71"/>
    </row>
    <row r="159" spans="2:56" ht="25.5" hidden="1" x14ac:dyDescent="0.2">
      <c r="B159" s="33">
        <v>2021</v>
      </c>
      <c r="C159" s="13" t="s">
        <v>785</v>
      </c>
      <c r="D159" s="28" t="s">
        <v>786</v>
      </c>
      <c r="E159" s="14" t="s">
        <v>477</v>
      </c>
      <c r="F159" s="14" t="s">
        <v>219</v>
      </c>
      <c r="G159" s="14" t="s">
        <v>818</v>
      </c>
      <c r="H159" s="14" t="s">
        <v>927</v>
      </c>
      <c r="I159" s="14" t="s">
        <v>928</v>
      </c>
      <c r="J159" s="15">
        <v>44496</v>
      </c>
      <c r="K159" s="17">
        <v>1713600</v>
      </c>
      <c r="L159" s="14" t="s">
        <v>204</v>
      </c>
      <c r="M159" s="15">
        <v>44496</v>
      </c>
      <c r="N159" s="14" t="s">
        <v>192</v>
      </c>
      <c r="O159" s="18" t="s">
        <v>223</v>
      </c>
      <c r="P159" s="16">
        <v>44517</v>
      </c>
      <c r="Q159" s="16">
        <v>44547</v>
      </c>
      <c r="R159" s="16" t="s">
        <v>223</v>
      </c>
      <c r="S159" s="16" t="s">
        <v>223</v>
      </c>
      <c r="T159" s="16" t="s">
        <v>223</v>
      </c>
      <c r="U159" s="14" t="s">
        <v>223</v>
      </c>
      <c r="V159" s="14" t="s">
        <v>223</v>
      </c>
      <c r="W159" s="14" t="s">
        <v>223</v>
      </c>
      <c r="X159" s="14" t="s">
        <v>223</v>
      </c>
      <c r="Y159" s="14" t="s">
        <v>223</v>
      </c>
      <c r="Z159" s="14" t="s">
        <v>223</v>
      </c>
      <c r="AA159" s="14" t="s">
        <v>223</v>
      </c>
      <c r="AB159" s="23">
        <v>0</v>
      </c>
      <c r="AC159" s="23">
        <v>0</v>
      </c>
      <c r="AD159" s="23">
        <v>0</v>
      </c>
      <c r="AE159" s="23">
        <v>0</v>
      </c>
      <c r="AF159" s="23">
        <v>0</v>
      </c>
      <c r="AG159" s="23">
        <v>0</v>
      </c>
      <c r="AH159" s="23">
        <v>0</v>
      </c>
      <c r="AI159" s="23">
        <v>0</v>
      </c>
      <c r="AJ159" s="14" t="s">
        <v>223</v>
      </c>
      <c r="AK159" s="14" t="s">
        <v>223</v>
      </c>
      <c r="AL159" s="14" t="s">
        <v>223</v>
      </c>
      <c r="AM159" s="14" t="s">
        <v>223</v>
      </c>
      <c r="AN159" s="14" t="s">
        <v>223</v>
      </c>
      <c r="AO159" s="14" t="s">
        <v>223</v>
      </c>
      <c r="AP159" s="14" t="s">
        <v>223</v>
      </c>
      <c r="AQ159" s="14" t="s">
        <v>223</v>
      </c>
      <c r="AR159" s="17">
        <f t="shared" si="9"/>
        <v>1713600</v>
      </c>
      <c r="AS159" s="17">
        <v>1713600</v>
      </c>
      <c r="AT159" s="20">
        <f>AR159-AS159</f>
        <v>0</v>
      </c>
      <c r="AU159" s="14" t="str">
        <f>+L159</f>
        <v>1 MES</v>
      </c>
      <c r="AV159" s="18">
        <v>44547</v>
      </c>
      <c r="AW159" s="18" t="s">
        <v>223</v>
      </c>
      <c r="AX159" s="18">
        <v>44547</v>
      </c>
      <c r="AY159" s="52">
        <v>4</v>
      </c>
      <c r="AZ159" s="18" t="s">
        <v>223</v>
      </c>
      <c r="BA159" s="14" t="s">
        <v>320</v>
      </c>
      <c r="BB159" s="24" t="s">
        <v>223</v>
      </c>
      <c r="BC159" s="71"/>
    </row>
    <row r="160" spans="2:56" ht="25.5" hidden="1" x14ac:dyDescent="0.2">
      <c r="B160" s="33">
        <v>2021</v>
      </c>
      <c r="C160" s="55" t="s">
        <v>787</v>
      </c>
      <c r="D160" s="28" t="s">
        <v>788</v>
      </c>
      <c r="E160" s="14" t="s">
        <v>789</v>
      </c>
      <c r="F160" s="14" t="s">
        <v>219</v>
      </c>
      <c r="G160" s="14" t="s">
        <v>818</v>
      </c>
      <c r="H160" s="14" t="s">
        <v>927</v>
      </c>
      <c r="I160" s="14" t="s">
        <v>929</v>
      </c>
      <c r="J160" s="15">
        <v>44496</v>
      </c>
      <c r="K160" s="17">
        <v>540000</v>
      </c>
      <c r="L160" s="14" t="s">
        <v>211</v>
      </c>
      <c r="M160" s="15">
        <v>44496</v>
      </c>
      <c r="N160" s="14" t="s">
        <v>192</v>
      </c>
      <c r="O160" s="18" t="s">
        <v>223</v>
      </c>
      <c r="P160" s="16">
        <v>44508</v>
      </c>
      <c r="Q160" s="67">
        <v>44600</v>
      </c>
      <c r="R160" s="16" t="s">
        <v>223</v>
      </c>
      <c r="S160" s="16" t="s">
        <v>223</v>
      </c>
      <c r="T160" s="16" t="s">
        <v>223</v>
      </c>
      <c r="U160" s="14" t="s">
        <v>223</v>
      </c>
      <c r="V160" s="14" t="s">
        <v>223</v>
      </c>
      <c r="W160" s="14" t="s">
        <v>223</v>
      </c>
      <c r="X160" s="14" t="s">
        <v>223</v>
      </c>
      <c r="Y160" s="14" t="s">
        <v>223</v>
      </c>
      <c r="Z160" s="14" t="s">
        <v>223</v>
      </c>
      <c r="AA160" s="14" t="s">
        <v>223</v>
      </c>
      <c r="AB160" s="23">
        <v>0</v>
      </c>
      <c r="AC160" s="23">
        <v>0</v>
      </c>
      <c r="AD160" s="23">
        <v>0</v>
      </c>
      <c r="AE160" s="23">
        <v>0</v>
      </c>
      <c r="AF160" s="23">
        <v>0</v>
      </c>
      <c r="AG160" s="23">
        <v>0</v>
      </c>
      <c r="AH160" s="23">
        <v>0</v>
      </c>
      <c r="AI160" s="23">
        <v>0</v>
      </c>
      <c r="AJ160" s="14" t="s">
        <v>561</v>
      </c>
      <c r="AK160" s="14" t="s">
        <v>223</v>
      </c>
      <c r="AL160" s="14" t="s">
        <v>223</v>
      </c>
      <c r="AM160" s="14" t="s">
        <v>223</v>
      </c>
      <c r="AN160" s="14" t="s">
        <v>223</v>
      </c>
      <c r="AO160" s="14" t="s">
        <v>223</v>
      </c>
      <c r="AP160" s="14" t="s">
        <v>223</v>
      </c>
      <c r="AQ160" s="14" t="s">
        <v>223</v>
      </c>
      <c r="AR160" s="17">
        <f t="shared" si="9"/>
        <v>540000</v>
      </c>
      <c r="AS160" s="23">
        <v>540000</v>
      </c>
      <c r="AT160" s="20">
        <f>AR160-AS160</f>
        <v>0</v>
      </c>
      <c r="AU160" s="14" t="s">
        <v>205</v>
      </c>
      <c r="AV160" s="18">
        <v>44644</v>
      </c>
      <c r="AW160" s="18" t="s">
        <v>223</v>
      </c>
      <c r="AX160" s="18">
        <v>44645</v>
      </c>
      <c r="AY160" s="52">
        <v>4</v>
      </c>
      <c r="AZ160" s="18" t="s">
        <v>223</v>
      </c>
      <c r="BA160" s="14" t="s">
        <v>320</v>
      </c>
      <c r="BB160" s="24" t="s">
        <v>223</v>
      </c>
      <c r="BC160" s="71"/>
    </row>
    <row r="161" spans="2:61" ht="191.25" hidden="1" x14ac:dyDescent="0.2">
      <c r="B161" s="33">
        <v>2021</v>
      </c>
      <c r="C161" s="13" t="s">
        <v>790</v>
      </c>
      <c r="D161" s="28" t="s">
        <v>791</v>
      </c>
      <c r="E161" s="14" t="s">
        <v>792</v>
      </c>
      <c r="F161" s="14" t="s">
        <v>31</v>
      </c>
      <c r="G161" s="14" t="s">
        <v>818</v>
      </c>
      <c r="H161" s="14" t="s">
        <v>1033</v>
      </c>
      <c r="I161" s="14" t="s">
        <v>921</v>
      </c>
      <c r="J161" s="15">
        <v>44498</v>
      </c>
      <c r="K161" s="17" t="s">
        <v>930</v>
      </c>
      <c r="L161" s="14" t="s">
        <v>222</v>
      </c>
      <c r="M161" s="15">
        <v>44502</v>
      </c>
      <c r="N161" s="14" t="s">
        <v>192</v>
      </c>
      <c r="O161" s="18">
        <v>44502</v>
      </c>
      <c r="P161" s="37">
        <v>44502</v>
      </c>
      <c r="Q161" s="37">
        <v>44867</v>
      </c>
      <c r="R161" s="37" t="s">
        <v>223</v>
      </c>
      <c r="S161" s="37" t="s">
        <v>223</v>
      </c>
      <c r="T161" s="37" t="s">
        <v>223</v>
      </c>
      <c r="U161" s="14" t="s">
        <v>223</v>
      </c>
      <c r="V161" s="14" t="s">
        <v>223</v>
      </c>
      <c r="W161" s="14" t="s">
        <v>223</v>
      </c>
      <c r="X161" s="14" t="s">
        <v>223</v>
      </c>
      <c r="Y161" s="14" t="s">
        <v>223</v>
      </c>
      <c r="Z161" s="14" t="s">
        <v>223</v>
      </c>
      <c r="AA161" s="14" t="s">
        <v>223</v>
      </c>
      <c r="AB161" s="23">
        <v>0</v>
      </c>
      <c r="AC161" s="23">
        <v>0</v>
      </c>
      <c r="AD161" s="23">
        <v>0</v>
      </c>
      <c r="AE161" s="23">
        <v>0</v>
      </c>
      <c r="AF161" s="23">
        <v>0</v>
      </c>
      <c r="AG161" s="23">
        <v>0</v>
      </c>
      <c r="AH161" s="23">
        <v>0</v>
      </c>
      <c r="AI161" s="23">
        <v>0</v>
      </c>
      <c r="AJ161" s="14" t="s">
        <v>223</v>
      </c>
      <c r="AK161" s="14" t="s">
        <v>223</v>
      </c>
      <c r="AL161" s="14" t="s">
        <v>223</v>
      </c>
      <c r="AM161" s="14" t="s">
        <v>223</v>
      </c>
      <c r="AN161" s="14" t="s">
        <v>223</v>
      </c>
      <c r="AO161" s="14" t="s">
        <v>223</v>
      </c>
      <c r="AP161" s="14" t="s">
        <v>223</v>
      </c>
      <c r="AQ161" s="14" t="s">
        <v>223</v>
      </c>
      <c r="AR161" s="17" t="str">
        <f>+K161</f>
        <v>2,592 USD</v>
      </c>
      <c r="AS161" s="17" t="s">
        <v>821</v>
      </c>
      <c r="AT161" s="20" t="s">
        <v>821</v>
      </c>
      <c r="AU161" s="18" t="str">
        <f t="shared" ref="AU161:AU176" si="12">+L161</f>
        <v>12 MESES</v>
      </c>
      <c r="AV161" s="18">
        <v>44502</v>
      </c>
      <c r="AW161" s="18" t="s">
        <v>306</v>
      </c>
      <c r="AX161" s="18" t="s">
        <v>306</v>
      </c>
      <c r="AY161" s="52" t="s">
        <v>306</v>
      </c>
      <c r="AZ161" s="18" t="s">
        <v>223</v>
      </c>
      <c r="BA161" s="82" t="s">
        <v>821</v>
      </c>
      <c r="BB161" s="52" t="s">
        <v>306</v>
      </c>
      <c r="BC161" s="71"/>
    </row>
    <row r="162" spans="2:61" ht="25.5" hidden="1" x14ac:dyDescent="0.2">
      <c r="B162" s="33">
        <v>2021</v>
      </c>
      <c r="C162" s="13" t="s">
        <v>793</v>
      </c>
      <c r="D162" s="28" t="s">
        <v>794</v>
      </c>
      <c r="E162" s="14" t="s">
        <v>450</v>
      </c>
      <c r="F162" s="14" t="s">
        <v>219</v>
      </c>
      <c r="G162" s="14" t="s">
        <v>186</v>
      </c>
      <c r="H162" s="14" t="s">
        <v>883</v>
      </c>
      <c r="I162" s="14" t="s">
        <v>931</v>
      </c>
      <c r="J162" s="15">
        <v>44509</v>
      </c>
      <c r="K162" s="17">
        <v>1967940</v>
      </c>
      <c r="L162" s="14" t="s">
        <v>932</v>
      </c>
      <c r="M162" s="15">
        <v>44509</v>
      </c>
      <c r="N162" s="14" t="s">
        <v>192</v>
      </c>
      <c r="O162" s="18" t="s">
        <v>223</v>
      </c>
      <c r="P162" s="16">
        <v>44510</v>
      </c>
      <c r="Q162" s="16">
        <v>44512</v>
      </c>
      <c r="R162" s="16" t="s">
        <v>223</v>
      </c>
      <c r="S162" s="16" t="s">
        <v>223</v>
      </c>
      <c r="T162" s="16" t="s">
        <v>223</v>
      </c>
      <c r="U162" s="14" t="s">
        <v>223</v>
      </c>
      <c r="V162" s="14" t="s">
        <v>223</v>
      </c>
      <c r="W162" s="14" t="s">
        <v>223</v>
      </c>
      <c r="X162" s="14" t="s">
        <v>223</v>
      </c>
      <c r="Y162" s="14" t="s">
        <v>223</v>
      </c>
      <c r="Z162" s="14" t="s">
        <v>223</v>
      </c>
      <c r="AA162" s="14" t="s">
        <v>223</v>
      </c>
      <c r="AB162" s="23">
        <v>0</v>
      </c>
      <c r="AC162" s="23">
        <v>0</v>
      </c>
      <c r="AD162" s="23">
        <v>0</v>
      </c>
      <c r="AE162" s="23">
        <v>0</v>
      </c>
      <c r="AF162" s="23">
        <v>0</v>
      </c>
      <c r="AG162" s="23">
        <v>0</v>
      </c>
      <c r="AH162" s="23">
        <v>0</v>
      </c>
      <c r="AI162" s="23">
        <v>0</v>
      </c>
      <c r="AJ162" s="14" t="s">
        <v>223</v>
      </c>
      <c r="AK162" s="14" t="s">
        <v>223</v>
      </c>
      <c r="AL162" s="14" t="s">
        <v>223</v>
      </c>
      <c r="AM162" s="14" t="s">
        <v>223</v>
      </c>
      <c r="AN162" s="14" t="s">
        <v>223</v>
      </c>
      <c r="AO162" s="14" t="s">
        <v>223</v>
      </c>
      <c r="AP162" s="14" t="s">
        <v>223</v>
      </c>
      <c r="AQ162" s="14" t="s">
        <v>223</v>
      </c>
      <c r="AR162" s="17">
        <f t="shared" ref="AR162:AR178" si="13">K162+AB162+AC162+AD162</f>
        <v>1967940</v>
      </c>
      <c r="AS162" s="17">
        <v>1967940</v>
      </c>
      <c r="AT162" s="20">
        <f>AR162-AS162</f>
        <v>0</v>
      </c>
      <c r="AU162" s="14" t="str">
        <f t="shared" si="12"/>
        <v>3 DÍAS CALENDARIO</v>
      </c>
      <c r="AV162" s="18">
        <v>44512</v>
      </c>
      <c r="AW162" s="18" t="s">
        <v>223</v>
      </c>
      <c r="AX162" s="18">
        <v>44519</v>
      </c>
      <c r="AY162" s="52">
        <v>4</v>
      </c>
      <c r="AZ162" s="18" t="s">
        <v>223</v>
      </c>
      <c r="BA162" s="14" t="s">
        <v>320</v>
      </c>
      <c r="BB162" s="24" t="s">
        <v>223</v>
      </c>
      <c r="BC162" s="71"/>
    </row>
    <row r="163" spans="2:61" ht="63.75" x14ac:dyDescent="0.2">
      <c r="B163" s="33">
        <v>2021</v>
      </c>
      <c r="C163" s="13" t="s">
        <v>795</v>
      </c>
      <c r="D163" s="28" t="s">
        <v>796</v>
      </c>
      <c r="E163" s="14" t="s">
        <v>1025</v>
      </c>
      <c r="F163" s="14" t="s">
        <v>31</v>
      </c>
      <c r="G163" s="14" t="s">
        <v>818</v>
      </c>
      <c r="H163" s="14" t="s">
        <v>1028</v>
      </c>
      <c r="I163" s="14" t="s">
        <v>933</v>
      </c>
      <c r="J163" s="15">
        <v>44511</v>
      </c>
      <c r="K163" s="17">
        <v>6188000</v>
      </c>
      <c r="L163" s="14" t="s">
        <v>812</v>
      </c>
      <c r="M163" s="15">
        <v>44511</v>
      </c>
      <c r="N163" s="14" t="s">
        <v>192</v>
      </c>
      <c r="O163" s="18">
        <v>44546</v>
      </c>
      <c r="P163" s="16">
        <v>44546</v>
      </c>
      <c r="Q163" s="16">
        <v>44577</v>
      </c>
      <c r="R163" s="16" t="s">
        <v>934</v>
      </c>
      <c r="S163" s="30" t="s">
        <v>935</v>
      </c>
      <c r="T163" s="16" t="s">
        <v>223</v>
      </c>
      <c r="U163" s="14" t="s">
        <v>223</v>
      </c>
      <c r="V163" s="14" t="s">
        <v>223</v>
      </c>
      <c r="W163" s="14" t="s">
        <v>223</v>
      </c>
      <c r="X163" s="14" t="s">
        <v>223</v>
      </c>
      <c r="Y163" s="14" t="s">
        <v>223</v>
      </c>
      <c r="Z163" s="14" t="s">
        <v>223</v>
      </c>
      <c r="AA163" s="14" t="s">
        <v>223</v>
      </c>
      <c r="AB163" s="23">
        <v>0</v>
      </c>
      <c r="AC163" s="23">
        <v>0</v>
      </c>
      <c r="AD163" s="23">
        <v>0</v>
      </c>
      <c r="AE163" s="23">
        <v>0</v>
      </c>
      <c r="AF163" s="23">
        <v>0</v>
      </c>
      <c r="AG163" s="23">
        <v>0</v>
      </c>
      <c r="AH163" s="23">
        <v>0</v>
      </c>
      <c r="AI163" s="23">
        <v>0</v>
      </c>
      <c r="AJ163" s="14" t="s">
        <v>223</v>
      </c>
      <c r="AK163" s="14" t="s">
        <v>223</v>
      </c>
      <c r="AL163" s="14" t="s">
        <v>223</v>
      </c>
      <c r="AM163" s="14" t="s">
        <v>223</v>
      </c>
      <c r="AN163" s="14" t="s">
        <v>223</v>
      </c>
      <c r="AO163" s="14" t="s">
        <v>223</v>
      </c>
      <c r="AP163" s="14" t="s">
        <v>223</v>
      </c>
      <c r="AQ163" s="14" t="s">
        <v>223</v>
      </c>
      <c r="AR163" s="17">
        <f t="shared" si="13"/>
        <v>6188000</v>
      </c>
      <c r="AS163" s="17">
        <v>6188000</v>
      </c>
      <c r="AT163" s="20">
        <f>AR163-AS163</f>
        <v>0</v>
      </c>
      <c r="AU163" s="14" t="str">
        <f t="shared" si="12"/>
        <v>30 DÍAS CALENDARIO</v>
      </c>
      <c r="AV163" s="18">
        <v>44577</v>
      </c>
      <c r="AW163" s="18">
        <v>44551</v>
      </c>
      <c r="AX163" s="18">
        <v>44559</v>
      </c>
      <c r="AY163" s="52">
        <v>3.3</v>
      </c>
      <c r="AZ163" s="18">
        <v>44697</v>
      </c>
      <c r="BA163" s="14" t="s">
        <v>320</v>
      </c>
      <c r="BB163" s="18">
        <v>44705</v>
      </c>
      <c r="BC163" s="71"/>
    </row>
    <row r="164" spans="2:61" ht="76.5" x14ac:dyDescent="0.2">
      <c r="B164" s="33">
        <v>2021</v>
      </c>
      <c r="C164" s="13" t="s">
        <v>797</v>
      </c>
      <c r="D164" s="28" t="s">
        <v>798</v>
      </c>
      <c r="E164" s="14" t="s">
        <v>1025</v>
      </c>
      <c r="F164" s="14" t="s">
        <v>31</v>
      </c>
      <c r="G164" s="14" t="s">
        <v>1051</v>
      </c>
      <c r="H164" s="14" t="s">
        <v>1028</v>
      </c>
      <c r="I164" s="14" t="s">
        <v>936</v>
      </c>
      <c r="J164" s="15">
        <v>44511</v>
      </c>
      <c r="K164" s="17">
        <v>6188000</v>
      </c>
      <c r="L164" s="14" t="s">
        <v>559</v>
      </c>
      <c r="M164" s="15">
        <v>44511</v>
      </c>
      <c r="N164" s="14" t="s">
        <v>192</v>
      </c>
      <c r="O164" s="18">
        <v>44546</v>
      </c>
      <c r="P164" s="16">
        <v>44546</v>
      </c>
      <c r="Q164" s="16">
        <v>44550</v>
      </c>
      <c r="R164" s="16" t="s">
        <v>937</v>
      </c>
      <c r="S164" s="30" t="s">
        <v>935</v>
      </c>
      <c r="T164" s="16" t="s">
        <v>223</v>
      </c>
      <c r="U164" s="14" t="s">
        <v>223</v>
      </c>
      <c r="V164" s="14" t="s">
        <v>223</v>
      </c>
      <c r="W164" s="14" t="s">
        <v>223</v>
      </c>
      <c r="X164" s="14" t="s">
        <v>223</v>
      </c>
      <c r="Y164" s="14" t="s">
        <v>223</v>
      </c>
      <c r="Z164" s="14" t="s">
        <v>223</v>
      </c>
      <c r="AA164" s="14" t="s">
        <v>223</v>
      </c>
      <c r="AB164" s="23">
        <v>0</v>
      </c>
      <c r="AC164" s="23">
        <v>0</v>
      </c>
      <c r="AD164" s="23">
        <v>0</v>
      </c>
      <c r="AE164" s="23">
        <v>0</v>
      </c>
      <c r="AF164" s="23">
        <v>0</v>
      </c>
      <c r="AG164" s="23">
        <v>0</v>
      </c>
      <c r="AH164" s="23">
        <v>0</v>
      </c>
      <c r="AI164" s="23">
        <v>0</v>
      </c>
      <c r="AJ164" s="14" t="s">
        <v>223</v>
      </c>
      <c r="AK164" s="14" t="s">
        <v>223</v>
      </c>
      <c r="AL164" s="14" t="s">
        <v>223</v>
      </c>
      <c r="AM164" s="14" t="s">
        <v>223</v>
      </c>
      <c r="AN164" s="14" t="s">
        <v>223</v>
      </c>
      <c r="AO164" s="14" t="s">
        <v>223</v>
      </c>
      <c r="AP164" s="14" t="s">
        <v>223</v>
      </c>
      <c r="AQ164" s="14" t="s">
        <v>223</v>
      </c>
      <c r="AR164" s="17">
        <f t="shared" si="13"/>
        <v>6188000</v>
      </c>
      <c r="AS164" s="17">
        <v>6188000</v>
      </c>
      <c r="AT164" s="20">
        <f>AR164-AS164</f>
        <v>0</v>
      </c>
      <c r="AU164" s="14" t="str">
        <f t="shared" si="12"/>
        <v>5 DÍAS CALENDARIO</v>
      </c>
      <c r="AV164" s="18">
        <v>44550</v>
      </c>
      <c r="AW164" s="18">
        <v>44550</v>
      </c>
      <c r="AX164" s="18">
        <v>44559</v>
      </c>
      <c r="AY164" s="52">
        <v>2.6</v>
      </c>
      <c r="AZ164" s="18">
        <v>44671</v>
      </c>
      <c r="BA164" s="24" t="s">
        <v>320</v>
      </c>
      <c r="BB164" s="18">
        <v>44683</v>
      </c>
      <c r="BC164" s="71"/>
    </row>
    <row r="165" spans="2:61" ht="44.25" hidden="1" customHeight="1" x14ac:dyDescent="0.2">
      <c r="B165" s="33">
        <v>2021</v>
      </c>
      <c r="C165" s="13" t="s">
        <v>799</v>
      </c>
      <c r="D165" s="28" t="s">
        <v>549</v>
      </c>
      <c r="E165" s="14" t="s">
        <v>1100</v>
      </c>
      <c r="F165" s="14" t="s">
        <v>219</v>
      </c>
      <c r="G165" s="14" t="s">
        <v>186</v>
      </c>
      <c r="H165" s="14" t="s">
        <v>938</v>
      </c>
      <c r="I165" s="14" t="s">
        <v>939</v>
      </c>
      <c r="J165" s="15">
        <v>44526</v>
      </c>
      <c r="K165" s="17">
        <v>1500000</v>
      </c>
      <c r="L165" s="14" t="s">
        <v>813</v>
      </c>
      <c r="M165" s="15">
        <v>44526</v>
      </c>
      <c r="N165" s="14" t="s">
        <v>192</v>
      </c>
      <c r="O165" s="18" t="s">
        <v>223</v>
      </c>
      <c r="P165" s="16">
        <v>44531</v>
      </c>
      <c r="Q165" s="16">
        <v>44540</v>
      </c>
      <c r="R165" s="16" t="s">
        <v>223</v>
      </c>
      <c r="S165" s="16" t="s">
        <v>223</v>
      </c>
      <c r="T165" s="16" t="s">
        <v>223</v>
      </c>
      <c r="U165" s="14" t="s">
        <v>223</v>
      </c>
      <c r="V165" s="14" t="s">
        <v>223</v>
      </c>
      <c r="W165" s="14" t="s">
        <v>223</v>
      </c>
      <c r="X165" s="14" t="s">
        <v>223</v>
      </c>
      <c r="Y165" s="14" t="s">
        <v>223</v>
      </c>
      <c r="Z165" s="14" t="s">
        <v>223</v>
      </c>
      <c r="AA165" s="14" t="s">
        <v>223</v>
      </c>
      <c r="AB165" s="23">
        <v>0</v>
      </c>
      <c r="AC165" s="23">
        <v>0</v>
      </c>
      <c r="AD165" s="23">
        <v>0</v>
      </c>
      <c r="AE165" s="23">
        <v>0</v>
      </c>
      <c r="AF165" s="23">
        <v>0</v>
      </c>
      <c r="AG165" s="23">
        <v>0</v>
      </c>
      <c r="AH165" s="23">
        <v>0</v>
      </c>
      <c r="AI165" s="23">
        <v>0</v>
      </c>
      <c r="AJ165" s="14" t="s">
        <v>223</v>
      </c>
      <c r="AK165" s="14" t="s">
        <v>223</v>
      </c>
      <c r="AL165" s="14" t="s">
        <v>223</v>
      </c>
      <c r="AM165" s="14" t="s">
        <v>223</v>
      </c>
      <c r="AN165" s="14" t="s">
        <v>223</v>
      </c>
      <c r="AO165" s="14" t="s">
        <v>223</v>
      </c>
      <c r="AP165" s="14" t="s">
        <v>223</v>
      </c>
      <c r="AQ165" s="14" t="s">
        <v>223</v>
      </c>
      <c r="AR165" s="17">
        <f t="shared" si="13"/>
        <v>1500000</v>
      </c>
      <c r="AS165" s="17">
        <v>1500000</v>
      </c>
      <c r="AT165" s="20">
        <f>AR165-AS165</f>
        <v>0</v>
      </c>
      <c r="AU165" s="14" t="str">
        <f t="shared" si="12"/>
        <v>10 DÍAS CALENDARIO</v>
      </c>
      <c r="AV165" s="18">
        <v>44540</v>
      </c>
      <c r="AW165" s="18" t="s">
        <v>223</v>
      </c>
      <c r="AX165" s="18">
        <v>44540</v>
      </c>
      <c r="AY165" s="52">
        <v>4</v>
      </c>
      <c r="AZ165" s="18" t="s">
        <v>223</v>
      </c>
      <c r="BA165" s="24" t="s">
        <v>320</v>
      </c>
      <c r="BB165" s="24" t="s">
        <v>223</v>
      </c>
      <c r="BC165" s="71"/>
    </row>
    <row r="166" spans="2:61" ht="78.75" hidden="1" customHeight="1" x14ac:dyDescent="0.2">
      <c r="B166" s="33">
        <v>2021</v>
      </c>
      <c r="C166" s="13" t="s">
        <v>800</v>
      </c>
      <c r="D166" s="28" t="s">
        <v>801</v>
      </c>
      <c r="E166" s="14" t="s">
        <v>802</v>
      </c>
      <c r="F166" s="14" t="s">
        <v>219</v>
      </c>
      <c r="G166" s="14" t="s">
        <v>818</v>
      </c>
      <c r="H166" s="14" t="s">
        <v>938</v>
      </c>
      <c r="I166" s="14" t="s">
        <v>940</v>
      </c>
      <c r="J166" s="15">
        <v>44537</v>
      </c>
      <c r="K166" s="17">
        <v>1000000</v>
      </c>
      <c r="L166" s="14" t="s">
        <v>806</v>
      </c>
      <c r="M166" s="15">
        <v>44539</v>
      </c>
      <c r="N166" s="14" t="s">
        <v>192</v>
      </c>
      <c r="O166" s="18" t="s">
        <v>223</v>
      </c>
      <c r="P166" s="16">
        <v>44544</v>
      </c>
      <c r="Q166" s="16">
        <v>44544</v>
      </c>
      <c r="R166" s="16" t="s">
        <v>223</v>
      </c>
      <c r="S166" s="16" t="s">
        <v>223</v>
      </c>
      <c r="T166" s="16" t="s">
        <v>223</v>
      </c>
      <c r="U166" s="14" t="s">
        <v>223</v>
      </c>
      <c r="V166" s="14" t="s">
        <v>223</v>
      </c>
      <c r="W166" s="14" t="s">
        <v>223</v>
      </c>
      <c r="X166" s="14" t="s">
        <v>223</v>
      </c>
      <c r="Y166" s="14" t="s">
        <v>223</v>
      </c>
      <c r="Z166" s="14" t="s">
        <v>223</v>
      </c>
      <c r="AA166" s="14" t="s">
        <v>223</v>
      </c>
      <c r="AB166" s="23">
        <v>0</v>
      </c>
      <c r="AC166" s="23">
        <v>0</v>
      </c>
      <c r="AD166" s="23">
        <v>0</v>
      </c>
      <c r="AE166" s="23">
        <v>0</v>
      </c>
      <c r="AF166" s="23">
        <v>0</v>
      </c>
      <c r="AG166" s="23">
        <v>0</v>
      </c>
      <c r="AH166" s="23">
        <v>0</v>
      </c>
      <c r="AI166" s="23">
        <v>0</v>
      </c>
      <c r="AJ166" s="14" t="s">
        <v>223</v>
      </c>
      <c r="AK166" s="14" t="s">
        <v>223</v>
      </c>
      <c r="AL166" s="14" t="s">
        <v>223</v>
      </c>
      <c r="AM166" s="14" t="s">
        <v>223</v>
      </c>
      <c r="AN166" s="14" t="s">
        <v>223</v>
      </c>
      <c r="AO166" s="14" t="s">
        <v>223</v>
      </c>
      <c r="AP166" s="14" t="s">
        <v>223</v>
      </c>
      <c r="AQ166" s="14" t="s">
        <v>223</v>
      </c>
      <c r="AR166" s="17">
        <f t="shared" si="13"/>
        <v>1000000</v>
      </c>
      <c r="AS166" s="17">
        <v>906400</v>
      </c>
      <c r="AT166" s="20">
        <f>AR166-AS166</f>
        <v>93600</v>
      </c>
      <c r="AU166" s="14" t="str">
        <f t="shared" si="12"/>
        <v>1 DÍA CALENDARIO</v>
      </c>
      <c r="AV166" s="18">
        <v>44544</v>
      </c>
      <c r="AW166" s="18" t="s">
        <v>223</v>
      </c>
      <c r="AX166" s="18">
        <v>44544</v>
      </c>
      <c r="AY166" s="52">
        <v>4</v>
      </c>
      <c r="AZ166" s="18" t="s">
        <v>223</v>
      </c>
      <c r="BA166" s="24" t="s">
        <v>320</v>
      </c>
      <c r="BB166" s="24" t="s">
        <v>223</v>
      </c>
      <c r="BC166" s="71"/>
    </row>
    <row r="167" spans="2:61" ht="38.25" x14ac:dyDescent="0.2">
      <c r="B167" s="33">
        <v>2022</v>
      </c>
      <c r="C167" s="13" t="s">
        <v>941</v>
      </c>
      <c r="D167" s="28" t="s">
        <v>942</v>
      </c>
      <c r="E167" s="14" t="s">
        <v>752</v>
      </c>
      <c r="F167" s="14" t="s">
        <v>31</v>
      </c>
      <c r="G167" s="14" t="s">
        <v>818</v>
      </c>
      <c r="H167" s="14" t="s">
        <v>1011</v>
      </c>
      <c r="I167" s="14" t="s">
        <v>965</v>
      </c>
      <c r="J167" s="15">
        <v>44565</v>
      </c>
      <c r="K167" s="17">
        <v>16200000</v>
      </c>
      <c r="L167" s="14" t="s">
        <v>202</v>
      </c>
      <c r="M167" s="15">
        <v>44565</v>
      </c>
      <c r="N167" s="14" t="s">
        <v>193</v>
      </c>
      <c r="O167" s="18">
        <v>44565</v>
      </c>
      <c r="P167" s="16">
        <v>44565</v>
      </c>
      <c r="Q167" s="16">
        <v>44746</v>
      </c>
      <c r="R167" s="16" t="s">
        <v>223</v>
      </c>
      <c r="S167" s="16" t="s">
        <v>223</v>
      </c>
      <c r="T167" s="16" t="s">
        <v>223</v>
      </c>
      <c r="U167" s="14" t="s">
        <v>223</v>
      </c>
      <c r="V167" s="14" t="s">
        <v>223</v>
      </c>
      <c r="W167" s="14" t="s">
        <v>223</v>
      </c>
      <c r="X167" s="14" t="s">
        <v>223</v>
      </c>
      <c r="Y167" s="14" t="s">
        <v>223</v>
      </c>
      <c r="Z167" s="14" t="s">
        <v>223</v>
      </c>
      <c r="AA167" s="14" t="s">
        <v>223</v>
      </c>
      <c r="AB167" s="23">
        <v>0</v>
      </c>
      <c r="AC167" s="23">
        <v>0</v>
      </c>
      <c r="AD167" s="23">
        <v>0</v>
      </c>
      <c r="AE167" s="23">
        <v>0</v>
      </c>
      <c r="AF167" s="23">
        <v>0</v>
      </c>
      <c r="AG167" s="23">
        <v>0</v>
      </c>
      <c r="AH167" s="23">
        <v>0</v>
      </c>
      <c r="AI167" s="23">
        <v>0</v>
      </c>
      <c r="AJ167" s="14" t="s">
        <v>223</v>
      </c>
      <c r="AK167" s="14" t="s">
        <v>223</v>
      </c>
      <c r="AL167" s="14" t="s">
        <v>223</v>
      </c>
      <c r="AM167" s="14" t="s">
        <v>223</v>
      </c>
      <c r="AN167" s="14" t="s">
        <v>223</v>
      </c>
      <c r="AO167" s="14" t="s">
        <v>223</v>
      </c>
      <c r="AP167" s="14" t="s">
        <v>223</v>
      </c>
      <c r="AQ167" s="14" t="s">
        <v>223</v>
      </c>
      <c r="AR167" s="17">
        <f t="shared" si="13"/>
        <v>16200000</v>
      </c>
      <c r="AS167" s="17">
        <v>16200000</v>
      </c>
      <c r="AT167" s="20">
        <f>+AR167-AS167</f>
        <v>0</v>
      </c>
      <c r="AU167" s="14" t="str">
        <f t="shared" si="12"/>
        <v>6 MESES</v>
      </c>
      <c r="AV167" s="18">
        <v>44746</v>
      </c>
      <c r="AW167" s="18">
        <v>44747</v>
      </c>
      <c r="AX167" s="18">
        <v>44789</v>
      </c>
      <c r="AY167" s="52">
        <v>4</v>
      </c>
      <c r="AZ167" s="18" t="s">
        <v>223</v>
      </c>
      <c r="BA167" s="24" t="s">
        <v>320</v>
      </c>
      <c r="BB167" s="18">
        <v>44789</v>
      </c>
      <c r="BC167" s="71"/>
      <c r="BD167" s="78" t="s">
        <v>1120</v>
      </c>
      <c r="BH167" s="1">
        <v>46134</v>
      </c>
      <c r="BI167" s="1">
        <f>BH167/25</f>
        <v>1845.36</v>
      </c>
    </row>
    <row r="168" spans="2:61" ht="63.75" hidden="1" x14ac:dyDescent="0.2">
      <c r="B168" s="33">
        <v>2022</v>
      </c>
      <c r="C168" s="13" t="s">
        <v>943</v>
      </c>
      <c r="D168" s="28" t="s">
        <v>944</v>
      </c>
      <c r="E168" s="14" t="s">
        <v>98</v>
      </c>
      <c r="F168" s="14" t="s">
        <v>31</v>
      </c>
      <c r="G168" s="14" t="s">
        <v>818</v>
      </c>
      <c r="H168" s="14" t="s">
        <v>1035</v>
      </c>
      <c r="I168" s="14" t="s">
        <v>966</v>
      </c>
      <c r="J168" s="15">
        <v>44872</v>
      </c>
      <c r="K168" s="17">
        <v>22542720</v>
      </c>
      <c r="L168" s="14" t="s">
        <v>222</v>
      </c>
      <c r="M168" s="15">
        <v>44568</v>
      </c>
      <c r="N168" s="14" t="s">
        <v>192</v>
      </c>
      <c r="O168" s="18">
        <v>44578</v>
      </c>
      <c r="P168" s="16">
        <v>44578</v>
      </c>
      <c r="Q168" s="16">
        <v>44942</v>
      </c>
      <c r="R168" s="16" t="s">
        <v>967</v>
      </c>
      <c r="S168" s="30" t="s">
        <v>968</v>
      </c>
      <c r="T168" s="16" t="s">
        <v>223</v>
      </c>
      <c r="U168" s="14" t="s">
        <v>223</v>
      </c>
      <c r="V168" s="14" t="s">
        <v>223</v>
      </c>
      <c r="W168" s="14" t="s">
        <v>223</v>
      </c>
      <c r="X168" s="14" t="s">
        <v>223</v>
      </c>
      <c r="Y168" s="14" t="s">
        <v>223</v>
      </c>
      <c r="Z168" s="14" t="s">
        <v>223</v>
      </c>
      <c r="AA168" s="14" t="s">
        <v>223</v>
      </c>
      <c r="AB168" s="23">
        <v>0</v>
      </c>
      <c r="AC168" s="23">
        <v>0</v>
      </c>
      <c r="AD168" s="23">
        <v>0</v>
      </c>
      <c r="AE168" s="23">
        <v>0</v>
      </c>
      <c r="AF168" s="23">
        <v>0</v>
      </c>
      <c r="AG168" s="23">
        <v>0</v>
      </c>
      <c r="AH168" s="23">
        <v>0</v>
      </c>
      <c r="AI168" s="23">
        <v>0</v>
      </c>
      <c r="AJ168" s="14" t="s">
        <v>223</v>
      </c>
      <c r="AK168" s="14" t="s">
        <v>223</v>
      </c>
      <c r="AL168" s="14" t="s">
        <v>223</v>
      </c>
      <c r="AM168" s="14" t="s">
        <v>223</v>
      </c>
      <c r="AN168" s="14" t="s">
        <v>223</v>
      </c>
      <c r="AO168" s="14" t="s">
        <v>223</v>
      </c>
      <c r="AP168" s="14" t="s">
        <v>223</v>
      </c>
      <c r="AQ168" s="14" t="s">
        <v>223</v>
      </c>
      <c r="AR168" s="17">
        <f t="shared" si="13"/>
        <v>22542720</v>
      </c>
      <c r="AS168" s="17" t="s">
        <v>821</v>
      </c>
      <c r="AT168" s="20" t="s">
        <v>821</v>
      </c>
      <c r="AU168" s="14" t="str">
        <f t="shared" si="12"/>
        <v>12 MESES</v>
      </c>
      <c r="AV168" s="18">
        <v>44942</v>
      </c>
      <c r="AW168" s="18" t="s">
        <v>306</v>
      </c>
      <c r="AX168" s="18" t="s">
        <v>306</v>
      </c>
      <c r="AY168" s="52" t="s">
        <v>306</v>
      </c>
      <c r="AZ168" s="18">
        <v>46038</v>
      </c>
      <c r="BA168" s="82" t="s">
        <v>821</v>
      </c>
      <c r="BB168" s="52" t="s">
        <v>306</v>
      </c>
      <c r="BC168" s="71"/>
    </row>
    <row r="169" spans="2:61" ht="102" hidden="1" x14ac:dyDescent="0.2">
      <c r="B169" s="33">
        <v>2022</v>
      </c>
      <c r="C169" s="13" t="s">
        <v>945</v>
      </c>
      <c r="D169" s="28" t="s">
        <v>946</v>
      </c>
      <c r="E169" s="14" t="s">
        <v>246</v>
      </c>
      <c r="F169" s="14" t="s">
        <v>31</v>
      </c>
      <c r="G169" s="14" t="s">
        <v>1051</v>
      </c>
      <c r="H169" s="14" t="s">
        <v>1034</v>
      </c>
      <c r="I169" s="14" t="s">
        <v>1111</v>
      </c>
      <c r="J169" s="15">
        <v>44572</v>
      </c>
      <c r="K169" s="17">
        <v>57120000</v>
      </c>
      <c r="L169" s="14" t="s">
        <v>222</v>
      </c>
      <c r="M169" s="15">
        <v>44572</v>
      </c>
      <c r="N169" s="14" t="s">
        <v>193</v>
      </c>
      <c r="O169" s="18">
        <v>44572</v>
      </c>
      <c r="P169" s="16">
        <v>44572</v>
      </c>
      <c r="Q169" s="16">
        <v>44937</v>
      </c>
      <c r="R169" s="16" t="s">
        <v>969</v>
      </c>
      <c r="S169" s="30" t="s">
        <v>970</v>
      </c>
      <c r="T169" s="16" t="s">
        <v>223</v>
      </c>
      <c r="U169" s="14" t="s">
        <v>223</v>
      </c>
      <c r="V169" s="14" t="s">
        <v>223</v>
      </c>
      <c r="W169" s="14" t="s">
        <v>223</v>
      </c>
      <c r="X169" s="14" t="s">
        <v>223</v>
      </c>
      <c r="Y169" s="14" t="s">
        <v>223</v>
      </c>
      <c r="Z169" s="14" t="s">
        <v>223</v>
      </c>
      <c r="AA169" s="14" t="s">
        <v>223</v>
      </c>
      <c r="AB169" s="23">
        <v>0</v>
      </c>
      <c r="AC169" s="23">
        <v>0</v>
      </c>
      <c r="AD169" s="23">
        <v>0</v>
      </c>
      <c r="AE169" s="23">
        <v>0</v>
      </c>
      <c r="AF169" s="23">
        <v>0</v>
      </c>
      <c r="AG169" s="23">
        <v>0</v>
      </c>
      <c r="AH169" s="23">
        <v>0</v>
      </c>
      <c r="AI169" s="23">
        <v>0</v>
      </c>
      <c r="AJ169" s="14" t="s">
        <v>223</v>
      </c>
      <c r="AK169" s="14" t="s">
        <v>223</v>
      </c>
      <c r="AL169" s="14" t="s">
        <v>223</v>
      </c>
      <c r="AM169" s="14" t="s">
        <v>223</v>
      </c>
      <c r="AN169" s="14" t="s">
        <v>223</v>
      </c>
      <c r="AO169" s="14" t="s">
        <v>223</v>
      </c>
      <c r="AP169" s="14" t="s">
        <v>223</v>
      </c>
      <c r="AQ169" s="14" t="s">
        <v>1049</v>
      </c>
      <c r="AR169" s="17">
        <f t="shared" si="13"/>
        <v>57120000</v>
      </c>
      <c r="AS169" s="17" t="s">
        <v>821</v>
      </c>
      <c r="AT169" s="20" t="s">
        <v>821</v>
      </c>
      <c r="AU169" s="14" t="str">
        <f t="shared" si="12"/>
        <v>12 MESES</v>
      </c>
      <c r="AV169" s="18">
        <v>44937</v>
      </c>
      <c r="AW169" s="18" t="s">
        <v>306</v>
      </c>
      <c r="AX169" s="18" t="s">
        <v>306</v>
      </c>
      <c r="AY169" s="52" t="s">
        <v>306</v>
      </c>
      <c r="AZ169" s="18">
        <v>45057</v>
      </c>
      <c r="BA169" s="82" t="s">
        <v>821</v>
      </c>
      <c r="BB169" s="52" t="s">
        <v>306</v>
      </c>
      <c r="BC169" s="71"/>
    </row>
    <row r="170" spans="2:61" ht="63.75" hidden="1" x14ac:dyDescent="0.2">
      <c r="B170" s="33">
        <v>2022</v>
      </c>
      <c r="C170" s="13" t="s">
        <v>947</v>
      </c>
      <c r="D170" s="28" t="s">
        <v>452</v>
      </c>
      <c r="E170" s="14" t="s">
        <v>141</v>
      </c>
      <c r="F170" s="14" t="s">
        <v>31</v>
      </c>
      <c r="G170" s="14" t="s">
        <v>1051</v>
      </c>
      <c r="H170" s="14" t="s">
        <v>1034</v>
      </c>
      <c r="I170" s="14" t="s">
        <v>971</v>
      </c>
      <c r="J170" s="15">
        <v>44572</v>
      </c>
      <c r="K170" s="17">
        <v>50400000</v>
      </c>
      <c r="L170" s="14" t="s">
        <v>222</v>
      </c>
      <c r="M170" s="15">
        <v>44573</v>
      </c>
      <c r="N170" s="14" t="s">
        <v>193</v>
      </c>
      <c r="O170" s="18">
        <v>44574</v>
      </c>
      <c r="P170" s="16">
        <v>44574</v>
      </c>
      <c r="Q170" s="16">
        <v>44939</v>
      </c>
      <c r="R170" s="16" t="s">
        <v>972</v>
      </c>
      <c r="S170" s="30" t="s">
        <v>973</v>
      </c>
      <c r="T170" s="16" t="s">
        <v>223</v>
      </c>
      <c r="U170" s="14" t="s">
        <v>223</v>
      </c>
      <c r="V170" s="14" t="s">
        <v>223</v>
      </c>
      <c r="W170" s="14" t="s">
        <v>223</v>
      </c>
      <c r="X170" s="14" t="s">
        <v>223</v>
      </c>
      <c r="Y170" s="14" t="s">
        <v>223</v>
      </c>
      <c r="Z170" s="14" t="s">
        <v>223</v>
      </c>
      <c r="AA170" s="14" t="s">
        <v>223</v>
      </c>
      <c r="AB170" s="23">
        <v>0</v>
      </c>
      <c r="AC170" s="23">
        <v>0</v>
      </c>
      <c r="AD170" s="23">
        <v>0</v>
      </c>
      <c r="AE170" s="23">
        <v>0</v>
      </c>
      <c r="AF170" s="23">
        <v>0</v>
      </c>
      <c r="AG170" s="23">
        <v>0</v>
      </c>
      <c r="AH170" s="23">
        <v>0</v>
      </c>
      <c r="AI170" s="23">
        <v>0</v>
      </c>
      <c r="AJ170" s="14" t="s">
        <v>223</v>
      </c>
      <c r="AK170" s="14" t="s">
        <v>223</v>
      </c>
      <c r="AL170" s="14" t="s">
        <v>223</v>
      </c>
      <c r="AM170" s="14" t="s">
        <v>223</v>
      </c>
      <c r="AN170" s="14" t="s">
        <v>223</v>
      </c>
      <c r="AO170" s="14" t="s">
        <v>223</v>
      </c>
      <c r="AP170" s="14" t="s">
        <v>223</v>
      </c>
      <c r="AQ170" s="14" t="s">
        <v>223</v>
      </c>
      <c r="AR170" s="17">
        <f t="shared" si="13"/>
        <v>50400000</v>
      </c>
      <c r="AS170" s="17" t="s">
        <v>821</v>
      </c>
      <c r="AT170" s="20" t="s">
        <v>821</v>
      </c>
      <c r="AU170" s="14" t="str">
        <f t="shared" si="12"/>
        <v>12 MESES</v>
      </c>
      <c r="AV170" s="18">
        <v>44939</v>
      </c>
      <c r="AW170" s="18" t="s">
        <v>306</v>
      </c>
      <c r="AX170" s="18" t="s">
        <v>306</v>
      </c>
      <c r="AY170" s="52" t="s">
        <v>306</v>
      </c>
      <c r="AZ170" s="18">
        <v>45059</v>
      </c>
      <c r="BA170" s="82" t="s">
        <v>821</v>
      </c>
      <c r="BB170" s="52" t="s">
        <v>306</v>
      </c>
      <c r="BC170" s="71"/>
    </row>
    <row r="171" spans="2:61" ht="25.5" hidden="1" x14ac:dyDescent="0.2">
      <c r="B171" s="33">
        <v>2022</v>
      </c>
      <c r="C171" s="13" t="s">
        <v>948</v>
      </c>
      <c r="D171" s="28" t="s">
        <v>949</v>
      </c>
      <c r="E171" s="14" t="s">
        <v>477</v>
      </c>
      <c r="F171" s="14" t="s">
        <v>219</v>
      </c>
      <c r="G171" s="14" t="s">
        <v>818</v>
      </c>
      <c r="H171" s="14" t="s">
        <v>823</v>
      </c>
      <c r="I171" s="14" t="s">
        <v>974</v>
      </c>
      <c r="J171" s="15">
        <v>44578</v>
      </c>
      <c r="K171" s="17">
        <v>1713600</v>
      </c>
      <c r="L171" s="14" t="s">
        <v>204</v>
      </c>
      <c r="M171" s="15">
        <v>44579</v>
      </c>
      <c r="N171" s="14" t="s">
        <v>192</v>
      </c>
      <c r="O171" s="18" t="s">
        <v>223</v>
      </c>
      <c r="P171" s="16">
        <v>44588</v>
      </c>
      <c r="Q171" s="16">
        <v>44619</v>
      </c>
      <c r="R171" s="16" t="s">
        <v>223</v>
      </c>
      <c r="S171" s="16" t="s">
        <v>223</v>
      </c>
      <c r="T171" s="16" t="s">
        <v>223</v>
      </c>
      <c r="U171" s="14" t="s">
        <v>223</v>
      </c>
      <c r="V171" s="14" t="s">
        <v>223</v>
      </c>
      <c r="W171" s="14" t="s">
        <v>223</v>
      </c>
      <c r="X171" s="14" t="s">
        <v>223</v>
      </c>
      <c r="Y171" s="14" t="s">
        <v>223</v>
      </c>
      <c r="Z171" s="14" t="s">
        <v>223</v>
      </c>
      <c r="AA171" s="14" t="s">
        <v>223</v>
      </c>
      <c r="AB171" s="23">
        <v>0</v>
      </c>
      <c r="AC171" s="23">
        <v>0</v>
      </c>
      <c r="AD171" s="23">
        <v>0</v>
      </c>
      <c r="AE171" s="23">
        <v>0</v>
      </c>
      <c r="AF171" s="23">
        <v>0</v>
      </c>
      <c r="AG171" s="23">
        <v>0</v>
      </c>
      <c r="AH171" s="23">
        <v>0</v>
      </c>
      <c r="AI171" s="23">
        <v>0</v>
      </c>
      <c r="AJ171" s="14" t="s">
        <v>223</v>
      </c>
      <c r="AK171" s="14" t="s">
        <v>223</v>
      </c>
      <c r="AL171" s="14" t="s">
        <v>223</v>
      </c>
      <c r="AM171" s="14" t="s">
        <v>223</v>
      </c>
      <c r="AN171" s="14" t="s">
        <v>223</v>
      </c>
      <c r="AO171" s="14" t="s">
        <v>223</v>
      </c>
      <c r="AP171" s="14" t="s">
        <v>223</v>
      </c>
      <c r="AQ171" s="14" t="s">
        <v>223</v>
      </c>
      <c r="AR171" s="17">
        <f t="shared" si="13"/>
        <v>1713600</v>
      </c>
      <c r="AS171" s="17">
        <v>1713600</v>
      </c>
      <c r="AT171" s="20">
        <f>AR171-AS171</f>
        <v>0</v>
      </c>
      <c r="AU171" s="14" t="str">
        <f t="shared" si="12"/>
        <v>1 MES</v>
      </c>
      <c r="AV171" s="18">
        <v>44619</v>
      </c>
      <c r="AW171" s="18" t="s">
        <v>223</v>
      </c>
      <c r="AX171" s="18">
        <v>44620</v>
      </c>
      <c r="AY171" s="52">
        <v>4</v>
      </c>
      <c r="AZ171" s="18" t="s">
        <v>223</v>
      </c>
      <c r="BA171" s="24" t="s">
        <v>320</v>
      </c>
      <c r="BB171" s="24" t="s">
        <v>223</v>
      </c>
      <c r="BC171" s="71"/>
    </row>
    <row r="172" spans="2:61" ht="51" hidden="1" x14ac:dyDescent="0.2">
      <c r="B172" s="33">
        <v>2022</v>
      </c>
      <c r="C172" s="13" t="s">
        <v>950</v>
      </c>
      <c r="D172" s="28" t="s">
        <v>951</v>
      </c>
      <c r="E172" s="14" t="s">
        <v>92</v>
      </c>
      <c r="F172" s="14" t="s">
        <v>219</v>
      </c>
      <c r="G172" s="14" t="s">
        <v>818</v>
      </c>
      <c r="H172" s="14" t="s">
        <v>975</v>
      </c>
      <c r="I172" s="14" t="s">
        <v>976</v>
      </c>
      <c r="J172" s="15">
        <v>44582</v>
      </c>
      <c r="K172" s="17">
        <v>4569600</v>
      </c>
      <c r="L172" s="14" t="s">
        <v>222</v>
      </c>
      <c r="M172" s="15">
        <v>44582</v>
      </c>
      <c r="N172" s="14" t="s">
        <v>192</v>
      </c>
      <c r="O172" s="18" t="s">
        <v>223</v>
      </c>
      <c r="P172" s="16">
        <v>44582</v>
      </c>
      <c r="Q172" s="16">
        <v>44947</v>
      </c>
      <c r="R172" s="16" t="s">
        <v>223</v>
      </c>
      <c r="S172" s="16" t="s">
        <v>223</v>
      </c>
      <c r="T172" s="16" t="s">
        <v>223</v>
      </c>
      <c r="U172" s="14" t="s">
        <v>223</v>
      </c>
      <c r="V172" s="14" t="s">
        <v>223</v>
      </c>
      <c r="W172" s="14" t="s">
        <v>223</v>
      </c>
      <c r="X172" s="14" t="s">
        <v>223</v>
      </c>
      <c r="Y172" s="14" t="s">
        <v>223</v>
      </c>
      <c r="Z172" s="14" t="s">
        <v>223</v>
      </c>
      <c r="AA172" s="14" t="s">
        <v>223</v>
      </c>
      <c r="AB172" s="23">
        <v>0</v>
      </c>
      <c r="AC172" s="23">
        <v>0</v>
      </c>
      <c r="AD172" s="23">
        <v>0</v>
      </c>
      <c r="AE172" s="23">
        <v>0</v>
      </c>
      <c r="AF172" s="23">
        <v>0</v>
      </c>
      <c r="AG172" s="23">
        <v>0</v>
      </c>
      <c r="AH172" s="23">
        <v>0</v>
      </c>
      <c r="AI172" s="23">
        <v>0</v>
      </c>
      <c r="AJ172" s="14" t="s">
        <v>223</v>
      </c>
      <c r="AK172" s="14" t="s">
        <v>223</v>
      </c>
      <c r="AL172" s="14" t="s">
        <v>223</v>
      </c>
      <c r="AM172" s="14" t="s">
        <v>223</v>
      </c>
      <c r="AN172" s="14" t="s">
        <v>223</v>
      </c>
      <c r="AO172" s="14" t="s">
        <v>223</v>
      </c>
      <c r="AP172" s="14" t="s">
        <v>223</v>
      </c>
      <c r="AQ172" s="14" t="s">
        <v>223</v>
      </c>
      <c r="AR172" s="17">
        <f t="shared" si="13"/>
        <v>4569600</v>
      </c>
      <c r="AS172" s="17" t="s">
        <v>821</v>
      </c>
      <c r="AT172" s="20" t="s">
        <v>821</v>
      </c>
      <c r="AU172" s="14" t="str">
        <f t="shared" si="12"/>
        <v>12 MESES</v>
      </c>
      <c r="AV172" s="18">
        <v>44947</v>
      </c>
      <c r="AW172" s="18" t="s">
        <v>306</v>
      </c>
      <c r="AX172" s="18" t="s">
        <v>306</v>
      </c>
      <c r="AY172" s="52" t="s">
        <v>306</v>
      </c>
      <c r="AZ172" s="18" t="s">
        <v>223</v>
      </c>
      <c r="BA172" s="82" t="s">
        <v>821</v>
      </c>
      <c r="BB172" s="24" t="s">
        <v>223</v>
      </c>
      <c r="BC172" s="71"/>
    </row>
    <row r="173" spans="2:61" ht="38.25" hidden="1" x14ac:dyDescent="0.2">
      <c r="B173" s="33">
        <v>2022</v>
      </c>
      <c r="C173" s="13" t="s">
        <v>952</v>
      </c>
      <c r="D173" s="28" t="s">
        <v>953</v>
      </c>
      <c r="E173" s="14" t="s">
        <v>954</v>
      </c>
      <c r="F173" s="14" t="s">
        <v>219</v>
      </c>
      <c r="G173" s="14" t="s">
        <v>1051</v>
      </c>
      <c r="H173" s="14" t="s">
        <v>938</v>
      </c>
      <c r="I173" s="14" t="s">
        <v>977</v>
      </c>
      <c r="J173" s="15">
        <v>44585</v>
      </c>
      <c r="K173" s="17">
        <v>1500000</v>
      </c>
      <c r="L173" s="14" t="s">
        <v>555</v>
      </c>
      <c r="M173" s="15">
        <v>44585</v>
      </c>
      <c r="N173" s="14" t="s">
        <v>192</v>
      </c>
      <c r="O173" s="18" t="s">
        <v>223</v>
      </c>
      <c r="P173" s="16">
        <v>44621</v>
      </c>
      <c r="Q173" s="16">
        <v>44958</v>
      </c>
      <c r="R173" s="16" t="s">
        <v>223</v>
      </c>
      <c r="S173" s="16" t="s">
        <v>223</v>
      </c>
      <c r="T173" s="16" t="s">
        <v>223</v>
      </c>
      <c r="U173" s="14" t="s">
        <v>223</v>
      </c>
      <c r="V173" s="14" t="s">
        <v>223</v>
      </c>
      <c r="W173" s="14" t="s">
        <v>223</v>
      </c>
      <c r="X173" s="14" t="s">
        <v>223</v>
      </c>
      <c r="Y173" s="14" t="s">
        <v>223</v>
      </c>
      <c r="Z173" s="14" t="s">
        <v>223</v>
      </c>
      <c r="AA173" s="14" t="s">
        <v>223</v>
      </c>
      <c r="AB173" s="23">
        <v>0</v>
      </c>
      <c r="AC173" s="23">
        <v>0</v>
      </c>
      <c r="AD173" s="23">
        <v>0</v>
      </c>
      <c r="AE173" s="23">
        <v>0</v>
      </c>
      <c r="AF173" s="23">
        <v>0</v>
      </c>
      <c r="AG173" s="23">
        <v>0</v>
      </c>
      <c r="AH173" s="23">
        <v>0</v>
      </c>
      <c r="AI173" s="23">
        <v>0</v>
      </c>
      <c r="AJ173" s="14" t="s">
        <v>223</v>
      </c>
      <c r="AK173" s="14" t="s">
        <v>223</v>
      </c>
      <c r="AL173" s="14" t="s">
        <v>223</v>
      </c>
      <c r="AM173" s="14" t="s">
        <v>223</v>
      </c>
      <c r="AN173" s="14" t="s">
        <v>223</v>
      </c>
      <c r="AO173" s="14" t="s">
        <v>223</v>
      </c>
      <c r="AP173" s="14" t="s">
        <v>223</v>
      </c>
      <c r="AQ173" s="14" t="s">
        <v>223</v>
      </c>
      <c r="AR173" s="17">
        <f t="shared" si="13"/>
        <v>1500000</v>
      </c>
      <c r="AS173" s="17" t="s">
        <v>821</v>
      </c>
      <c r="AT173" s="20" t="s">
        <v>821</v>
      </c>
      <c r="AU173" s="14" t="str">
        <f t="shared" si="12"/>
        <v>11 MESES</v>
      </c>
      <c r="AV173" s="18">
        <v>44958</v>
      </c>
      <c r="AW173" s="18" t="s">
        <v>306</v>
      </c>
      <c r="AX173" s="18" t="s">
        <v>306</v>
      </c>
      <c r="AY173" s="52" t="s">
        <v>306</v>
      </c>
      <c r="AZ173" s="18" t="s">
        <v>223</v>
      </c>
      <c r="BA173" s="82" t="s">
        <v>821</v>
      </c>
      <c r="BB173" s="24" t="s">
        <v>223</v>
      </c>
      <c r="BC173" s="71"/>
    </row>
    <row r="174" spans="2:61" ht="44.25" customHeight="1" x14ac:dyDescent="0.2">
      <c r="B174" s="33">
        <v>2022</v>
      </c>
      <c r="C174" s="13" t="s">
        <v>955</v>
      </c>
      <c r="D174" s="28" t="s">
        <v>956</v>
      </c>
      <c r="E174" s="14" t="s">
        <v>480</v>
      </c>
      <c r="F174" s="14" t="s">
        <v>31</v>
      </c>
      <c r="G174" s="14" t="s">
        <v>1051</v>
      </c>
      <c r="H174" s="14" t="s">
        <v>1033</v>
      </c>
      <c r="I174" s="14" t="s">
        <v>978</v>
      </c>
      <c r="J174" s="15">
        <v>44588</v>
      </c>
      <c r="K174" s="17">
        <v>27000000</v>
      </c>
      <c r="L174" s="14" t="s">
        <v>202</v>
      </c>
      <c r="M174" s="15">
        <v>44588</v>
      </c>
      <c r="N174" s="14" t="s">
        <v>195</v>
      </c>
      <c r="O174" s="18">
        <v>44593</v>
      </c>
      <c r="P174" s="16">
        <v>44593</v>
      </c>
      <c r="Q174" s="16">
        <v>44774</v>
      </c>
      <c r="R174" s="16" t="s">
        <v>979</v>
      </c>
      <c r="S174" s="30" t="s">
        <v>985</v>
      </c>
      <c r="T174" s="16" t="s">
        <v>223</v>
      </c>
      <c r="U174" s="14" t="s">
        <v>223</v>
      </c>
      <c r="V174" s="14" t="s">
        <v>223</v>
      </c>
      <c r="W174" s="14" t="s">
        <v>223</v>
      </c>
      <c r="X174" s="14" t="s">
        <v>223</v>
      </c>
      <c r="Y174" s="14" t="s">
        <v>223</v>
      </c>
      <c r="Z174" s="14" t="s">
        <v>223</v>
      </c>
      <c r="AA174" s="14" t="s">
        <v>223</v>
      </c>
      <c r="AB174" s="23">
        <v>0</v>
      </c>
      <c r="AC174" s="23">
        <v>0</v>
      </c>
      <c r="AD174" s="23">
        <v>0</v>
      </c>
      <c r="AE174" s="23">
        <v>0</v>
      </c>
      <c r="AF174" s="23">
        <v>0</v>
      </c>
      <c r="AG174" s="23">
        <v>0</v>
      </c>
      <c r="AH174" s="23">
        <v>0</v>
      </c>
      <c r="AI174" s="23">
        <v>0</v>
      </c>
      <c r="AJ174" s="14" t="s">
        <v>223</v>
      </c>
      <c r="AK174" s="14" t="s">
        <v>223</v>
      </c>
      <c r="AL174" s="14" t="s">
        <v>223</v>
      </c>
      <c r="AM174" s="14" t="s">
        <v>223</v>
      </c>
      <c r="AN174" s="14" t="s">
        <v>223</v>
      </c>
      <c r="AO174" s="14" t="s">
        <v>223</v>
      </c>
      <c r="AP174" s="14" t="s">
        <v>223</v>
      </c>
      <c r="AQ174" s="14" t="s">
        <v>223</v>
      </c>
      <c r="AR174" s="17">
        <f t="shared" si="13"/>
        <v>27000000</v>
      </c>
      <c r="AS174" s="17">
        <v>10900000</v>
      </c>
      <c r="AT174" s="20">
        <f>AR174-AS174</f>
        <v>16100000</v>
      </c>
      <c r="AU174" s="14" t="str">
        <f t="shared" si="12"/>
        <v>6 MESES</v>
      </c>
      <c r="AV174" s="18">
        <v>44774</v>
      </c>
      <c r="AW174" s="18">
        <v>44774</v>
      </c>
      <c r="AX174" s="18">
        <v>44782</v>
      </c>
      <c r="AY174" s="52">
        <v>1.3</v>
      </c>
      <c r="AZ174" s="18" t="s">
        <v>223</v>
      </c>
      <c r="BA174" s="24" t="s">
        <v>320</v>
      </c>
      <c r="BB174" s="18">
        <v>44910</v>
      </c>
      <c r="BC174" s="71"/>
      <c r="BD174" s="78" t="s">
        <v>1120</v>
      </c>
    </row>
    <row r="175" spans="2:61" ht="75" hidden="1" customHeight="1" x14ac:dyDescent="0.2">
      <c r="B175" s="33">
        <v>2022</v>
      </c>
      <c r="C175" s="13" t="s">
        <v>957</v>
      </c>
      <c r="D175" s="28" t="s">
        <v>958</v>
      </c>
      <c r="E175" s="14" t="s">
        <v>700</v>
      </c>
      <c r="F175" s="14" t="s">
        <v>219</v>
      </c>
      <c r="G175" s="14" t="s">
        <v>818</v>
      </c>
      <c r="H175" s="14" t="s">
        <v>980</v>
      </c>
      <c r="I175" s="14" t="s">
        <v>981</v>
      </c>
      <c r="J175" s="15">
        <v>44588</v>
      </c>
      <c r="K175" s="17">
        <v>2409738</v>
      </c>
      <c r="L175" s="14" t="s">
        <v>557</v>
      </c>
      <c r="M175" s="15">
        <v>44588</v>
      </c>
      <c r="N175" s="14" t="s">
        <v>195</v>
      </c>
      <c r="O175" s="18" t="s">
        <v>223</v>
      </c>
      <c r="P175" s="16">
        <v>44614</v>
      </c>
      <c r="Q175" s="16">
        <v>44979</v>
      </c>
      <c r="R175" s="16" t="s">
        <v>223</v>
      </c>
      <c r="S175" s="16" t="s">
        <v>223</v>
      </c>
      <c r="T175" s="16" t="s">
        <v>223</v>
      </c>
      <c r="U175" s="14" t="s">
        <v>223</v>
      </c>
      <c r="V175" s="14" t="s">
        <v>223</v>
      </c>
      <c r="W175" s="14" t="s">
        <v>223</v>
      </c>
      <c r="X175" s="14" t="s">
        <v>223</v>
      </c>
      <c r="Y175" s="14" t="s">
        <v>223</v>
      </c>
      <c r="Z175" s="14" t="s">
        <v>223</v>
      </c>
      <c r="AA175" s="14" t="s">
        <v>223</v>
      </c>
      <c r="AB175" s="23">
        <v>0</v>
      </c>
      <c r="AC175" s="23">
        <v>0</v>
      </c>
      <c r="AD175" s="23">
        <v>0</v>
      </c>
      <c r="AE175" s="23">
        <v>0</v>
      </c>
      <c r="AF175" s="23">
        <v>0</v>
      </c>
      <c r="AG175" s="23">
        <v>0</v>
      </c>
      <c r="AH175" s="23">
        <v>0</v>
      </c>
      <c r="AI175" s="23">
        <v>0</v>
      </c>
      <c r="AJ175" s="14" t="s">
        <v>223</v>
      </c>
      <c r="AK175" s="14" t="s">
        <v>223</v>
      </c>
      <c r="AL175" s="14" t="s">
        <v>223</v>
      </c>
      <c r="AM175" s="14" t="s">
        <v>223</v>
      </c>
      <c r="AN175" s="14" t="s">
        <v>223</v>
      </c>
      <c r="AO175" s="14" t="s">
        <v>223</v>
      </c>
      <c r="AP175" s="14" t="s">
        <v>223</v>
      </c>
      <c r="AQ175" s="14" t="s">
        <v>223</v>
      </c>
      <c r="AR175" s="17">
        <f t="shared" si="13"/>
        <v>2409738</v>
      </c>
      <c r="AS175" s="17" t="s">
        <v>821</v>
      </c>
      <c r="AT175" s="20" t="s">
        <v>821</v>
      </c>
      <c r="AU175" s="14" t="str">
        <f t="shared" si="12"/>
        <v>1 AÑO</v>
      </c>
      <c r="AV175" s="18">
        <v>44979</v>
      </c>
      <c r="AW175" s="18" t="s">
        <v>306</v>
      </c>
      <c r="AX175" s="18" t="s">
        <v>306</v>
      </c>
      <c r="AY175" s="52" t="s">
        <v>306</v>
      </c>
      <c r="AZ175" s="18" t="s">
        <v>223</v>
      </c>
      <c r="BA175" s="82" t="s">
        <v>821</v>
      </c>
      <c r="BB175" s="24" t="s">
        <v>223</v>
      </c>
      <c r="BC175" s="71"/>
    </row>
    <row r="176" spans="2:61" ht="114.75" hidden="1" x14ac:dyDescent="0.2">
      <c r="B176" s="33">
        <v>2022</v>
      </c>
      <c r="C176" s="13" t="s">
        <v>959</v>
      </c>
      <c r="D176" s="28" t="s">
        <v>960</v>
      </c>
      <c r="E176" s="14" t="s">
        <v>236</v>
      </c>
      <c r="F176" s="14" t="s">
        <v>31</v>
      </c>
      <c r="G176" s="14" t="s">
        <v>1051</v>
      </c>
      <c r="H176" s="14" t="s">
        <v>1032</v>
      </c>
      <c r="I176" s="14" t="s">
        <v>982</v>
      </c>
      <c r="J176" s="15">
        <v>44589</v>
      </c>
      <c r="K176" s="17">
        <v>30000000</v>
      </c>
      <c r="L176" s="14" t="s">
        <v>222</v>
      </c>
      <c r="M176" s="15">
        <v>44592</v>
      </c>
      <c r="N176" s="14" t="s">
        <v>193</v>
      </c>
      <c r="O176" s="18">
        <v>44593</v>
      </c>
      <c r="P176" s="16">
        <v>44593</v>
      </c>
      <c r="Q176" s="16">
        <v>44958</v>
      </c>
      <c r="R176" s="16" t="s">
        <v>983</v>
      </c>
      <c r="S176" s="30" t="s">
        <v>984</v>
      </c>
      <c r="T176" s="16" t="s">
        <v>223</v>
      </c>
      <c r="U176" s="14" t="s">
        <v>223</v>
      </c>
      <c r="V176" s="14" t="s">
        <v>223</v>
      </c>
      <c r="W176" s="14" t="s">
        <v>223</v>
      </c>
      <c r="X176" s="14" t="s">
        <v>223</v>
      </c>
      <c r="Y176" s="14" t="s">
        <v>223</v>
      </c>
      <c r="Z176" s="14" t="s">
        <v>223</v>
      </c>
      <c r="AA176" s="14" t="s">
        <v>223</v>
      </c>
      <c r="AB176" s="23">
        <v>0</v>
      </c>
      <c r="AC176" s="23">
        <v>0</v>
      </c>
      <c r="AD176" s="23">
        <v>0</v>
      </c>
      <c r="AE176" s="23">
        <v>0</v>
      </c>
      <c r="AF176" s="23">
        <v>0</v>
      </c>
      <c r="AG176" s="23">
        <v>0</v>
      </c>
      <c r="AH176" s="23">
        <v>0</v>
      </c>
      <c r="AI176" s="23">
        <v>0</v>
      </c>
      <c r="AJ176" s="14" t="s">
        <v>223</v>
      </c>
      <c r="AK176" s="14" t="s">
        <v>223</v>
      </c>
      <c r="AL176" s="14" t="s">
        <v>223</v>
      </c>
      <c r="AM176" s="14" t="s">
        <v>223</v>
      </c>
      <c r="AN176" s="14" t="s">
        <v>223</v>
      </c>
      <c r="AO176" s="14" t="s">
        <v>223</v>
      </c>
      <c r="AP176" s="14" t="s">
        <v>223</v>
      </c>
      <c r="AQ176" s="14" t="s">
        <v>223</v>
      </c>
      <c r="AR176" s="17">
        <f t="shared" si="13"/>
        <v>30000000</v>
      </c>
      <c r="AS176" s="17" t="s">
        <v>821</v>
      </c>
      <c r="AT176" s="20" t="s">
        <v>821</v>
      </c>
      <c r="AU176" s="14" t="str">
        <f t="shared" si="12"/>
        <v>12 MESES</v>
      </c>
      <c r="AV176" s="18">
        <v>44958</v>
      </c>
      <c r="AW176" s="18" t="s">
        <v>306</v>
      </c>
      <c r="AX176" s="18" t="s">
        <v>306</v>
      </c>
      <c r="AY176" s="52" t="s">
        <v>306</v>
      </c>
      <c r="AZ176" s="18">
        <v>45114</v>
      </c>
      <c r="BA176" s="82" t="s">
        <v>821</v>
      </c>
      <c r="BB176" s="52" t="s">
        <v>306</v>
      </c>
      <c r="BC176" s="71"/>
    </row>
    <row r="177" spans="2:56" ht="46.5" hidden="1" customHeight="1" x14ac:dyDescent="0.2">
      <c r="B177" s="33">
        <v>2022</v>
      </c>
      <c r="C177" s="13" t="s">
        <v>961</v>
      </c>
      <c r="D177" s="28" t="s">
        <v>962</v>
      </c>
      <c r="E177" s="14" t="s">
        <v>1025</v>
      </c>
      <c r="F177" s="14" t="s">
        <v>31</v>
      </c>
      <c r="G177" s="14" t="s">
        <v>818</v>
      </c>
      <c r="H177" s="14" t="s">
        <v>1028</v>
      </c>
      <c r="I177" s="14" t="s">
        <v>845</v>
      </c>
      <c r="J177" s="15">
        <v>44589</v>
      </c>
      <c r="K177" s="17">
        <v>8449000</v>
      </c>
      <c r="L177" s="14" t="s">
        <v>555</v>
      </c>
      <c r="M177" s="15">
        <v>44594</v>
      </c>
      <c r="N177" s="14" t="s">
        <v>192</v>
      </c>
      <c r="O177" s="18">
        <v>44599</v>
      </c>
      <c r="P177" s="16">
        <v>44599</v>
      </c>
      <c r="Q177" s="16">
        <v>44964</v>
      </c>
      <c r="R177" s="16" t="s">
        <v>998</v>
      </c>
      <c r="S177" s="30" t="s">
        <v>1031</v>
      </c>
      <c r="T177" s="16" t="s">
        <v>223</v>
      </c>
      <c r="U177" s="14" t="s">
        <v>223</v>
      </c>
      <c r="V177" s="14" t="s">
        <v>223</v>
      </c>
      <c r="W177" s="14" t="s">
        <v>223</v>
      </c>
      <c r="X177" s="14" t="s">
        <v>223</v>
      </c>
      <c r="Y177" s="14" t="s">
        <v>223</v>
      </c>
      <c r="Z177" s="14" t="s">
        <v>223</v>
      </c>
      <c r="AA177" s="14" t="s">
        <v>223</v>
      </c>
      <c r="AB177" s="23">
        <v>8000000</v>
      </c>
      <c r="AC177" s="23">
        <v>0</v>
      </c>
      <c r="AD177" s="23">
        <v>0</v>
      </c>
      <c r="AE177" s="23">
        <v>0</v>
      </c>
      <c r="AF177" s="23">
        <v>0</v>
      </c>
      <c r="AG177" s="23">
        <v>0</v>
      </c>
      <c r="AH177" s="23">
        <v>0</v>
      </c>
      <c r="AI177" s="23">
        <v>0</v>
      </c>
      <c r="AJ177" s="14" t="s">
        <v>223</v>
      </c>
      <c r="AK177" s="14" t="s">
        <v>223</v>
      </c>
      <c r="AL177" s="14" t="s">
        <v>223</v>
      </c>
      <c r="AM177" s="14" t="s">
        <v>223</v>
      </c>
      <c r="AN177" s="14" t="s">
        <v>223</v>
      </c>
      <c r="AO177" s="14" t="s">
        <v>223</v>
      </c>
      <c r="AP177" s="14" t="s">
        <v>223</v>
      </c>
      <c r="AQ177" s="14" t="s">
        <v>223</v>
      </c>
      <c r="AR177" s="17">
        <f t="shared" si="13"/>
        <v>16449000</v>
      </c>
      <c r="AS177" s="17">
        <v>16448217</v>
      </c>
      <c r="AT177" s="20">
        <f>AR177-AS177</f>
        <v>783</v>
      </c>
      <c r="AU177" s="14" t="s">
        <v>1092</v>
      </c>
      <c r="AV177" s="18">
        <v>44845</v>
      </c>
      <c r="AW177" s="18">
        <v>44845</v>
      </c>
      <c r="AX177" s="18">
        <v>44845</v>
      </c>
      <c r="AY177" s="52">
        <v>3</v>
      </c>
      <c r="AZ177" s="18">
        <v>45084</v>
      </c>
      <c r="BA177" s="24" t="s">
        <v>320</v>
      </c>
      <c r="BB177" s="66"/>
      <c r="BC177" s="71" t="s">
        <v>1078</v>
      </c>
    </row>
    <row r="178" spans="2:56" ht="76.5" hidden="1" x14ac:dyDescent="0.2">
      <c r="B178" s="63">
        <v>2022</v>
      </c>
      <c r="C178" s="13" t="s">
        <v>963</v>
      </c>
      <c r="D178" s="28" t="s">
        <v>964</v>
      </c>
      <c r="E178" s="14" t="s">
        <v>925</v>
      </c>
      <c r="F178" s="14" t="s">
        <v>219</v>
      </c>
      <c r="G178" s="14" t="s">
        <v>189</v>
      </c>
      <c r="H178" s="14" t="s">
        <v>986</v>
      </c>
      <c r="I178" s="14" t="s">
        <v>987</v>
      </c>
      <c r="J178" s="15">
        <v>44589</v>
      </c>
      <c r="K178" s="17">
        <v>5254740</v>
      </c>
      <c r="L178" s="14" t="s">
        <v>555</v>
      </c>
      <c r="M178" s="15">
        <v>44594</v>
      </c>
      <c r="N178" s="14" t="s">
        <v>195</v>
      </c>
      <c r="O178" s="18" t="s">
        <v>223</v>
      </c>
      <c r="P178" s="18">
        <v>44642</v>
      </c>
      <c r="Q178" s="37">
        <v>44979</v>
      </c>
      <c r="R178" s="16" t="s">
        <v>223</v>
      </c>
      <c r="S178" s="16" t="s">
        <v>223</v>
      </c>
      <c r="T178" s="16" t="s">
        <v>223</v>
      </c>
      <c r="U178" s="14" t="s">
        <v>223</v>
      </c>
      <c r="V178" s="14" t="s">
        <v>223</v>
      </c>
      <c r="W178" s="14" t="s">
        <v>223</v>
      </c>
      <c r="X178" s="14" t="s">
        <v>223</v>
      </c>
      <c r="Y178" s="14" t="s">
        <v>223</v>
      </c>
      <c r="Z178" s="14" t="s">
        <v>223</v>
      </c>
      <c r="AA178" s="14" t="s">
        <v>223</v>
      </c>
      <c r="AB178" s="23">
        <v>0</v>
      </c>
      <c r="AC178" s="23">
        <v>0</v>
      </c>
      <c r="AD178" s="23">
        <v>0</v>
      </c>
      <c r="AE178" s="23">
        <v>0</v>
      </c>
      <c r="AF178" s="23">
        <v>0</v>
      </c>
      <c r="AG178" s="23">
        <v>0</v>
      </c>
      <c r="AH178" s="23">
        <v>0</v>
      </c>
      <c r="AI178" s="23">
        <v>0</v>
      </c>
      <c r="AJ178" s="14" t="s">
        <v>223</v>
      </c>
      <c r="AK178" s="14" t="s">
        <v>223</v>
      </c>
      <c r="AL178" s="14" t="s">
        <v>223</v>
      </c>
      <c r="AM178" s="14" t="s">
        <v>223</v>
      </c>
      <c r="AN178" s="14" t="s">
        <v>223</v>
      </c>
      <c r="AO178" s="14" t="s">
        <v>223</v>
      </c>
      <c r="AP178" s="14" t="s">
        <v>223</v>
      </c>
      <c r="AQ178" s="14" t="s">
        <v>223</v>
      </c>
      <c r="AR178" s="17">
        <f t="shared" si="13"/>
        <v>5254740</v>
      </c>
      <c r="AS178" s="17" t="s">
        <v>821</v>
      </c>
      <c r="AT178" s="20" t="s">
        <v>821</v>
      </c>
      <c r="AU178" s="14" t="str">
        <f t="shared" ref="AU178:AU197" si="14">+L178</f>
        <v>11 MESES</v>
      </c>
      <c r="AV178" s="18">
        <v>44979</v>
      </c>
      <c r="AW178" s="18" t="s">
        <v>306</v>
      </c>
      <c r="AX178" s="18" t="s">
        <v>306</v>
      </c>
      <c r="AY178" s="52" t="s">
        <v>306</v>
      </c>
      <c r="AZ178" s="18" t="s">
        <v>223</v>
      </c>
      <c r="BA178" s="82" t="s">
        <v>821</v>
      </c>
      <c r="BB178" s="24" t="s">
        <v>223</v>
      </c>
      <c r="BC178" s="74"/>
    </row>
    <row r="179" spans="2:56" ht="51" x14ac:dyDescent="0.2">
      <c r="B179" s="63">
        <v>2022</v>
      </c>
      <c r="C179" s="13" t="s">
        <v>988</v>
      </c>
      <c r="D179" s="28" t="s">
        <v>1000</v>
      </c>
      <c r="E179" s="14" t="s">
        <v>989</v>
      </c>
      <c r="F179" s="14" t="s">
        <v>31</v>
      </c>
      <c r="G179" s="14" t="s">
        <v>818</v>
      </c>
      <c r="H179" s="14" t="s">
        <v>1030</v>
      </c>
      <c r="I179" s="14" t="s">
        <v>1004</v>
      </c>
      <c r="J179" s="15">
        <v>44649</v>
      </c>
      <c r="K179" s="17">
        <v>4046000</v>
      </c>
      <c r="L179" s="14" t="s">
        <v>990</v>
      </c>
      <c r="M179" s="15">
        <v>44649</v>
      </c>
      <c r="N179" s="14" t="s">
        <v>192</v>
      </c>
      <c r="O179" s="18">
        <v>44652</v>
      </c>
      <c r="P179" s="37">
        <v>44652</v>
      </c>
      <c r="Q179" s="37">
        <v>44681</v>
      </c>
      <c r="R179" s="16" t="s">
        <v>223</v>
      </c>
      <c r="S179" s="16" t="s">
        <v>223</v>
      </c>
      <c r="T179" s="16" t="s">
        <v>223</v>
      </c>
      <c r="U179" s="14" t="s">
        <v>223</v>
      </c>
      <c r="V179" s="14" t="s">
        <v>223</v>
      </c>
      <c r="W179" s="14" t="s">
        <v>223</v>
      </c>
      <c r="X179" s="14" t="s">
        <v>223</v>
      </c>
      <c r="Y179" s="14" t="s">
        <v>223</v>
      </c>
      <c r="Z179" s="14" t="s">
        <v>223</v>
      </c>
      <c r="AA179" s="14" t="s">
        <v>223</v>
      </c>
      <c r="AB179" s="23">
        <v>0</v>
      </c>
      <c r="AC179" s="23">
        <v>0</v>
      </c>
      <c r="AD179" s="23">
        <v>0</v>
      </c>
      <c r="AE179" s="23">
        <v>0</v>
      </c>
      <c r="AF179" s="23">
        <v>0</v>
      </c>
      <c r="AG179" s="23">
        <v>0</v>
      </c>
      <c r="AH179" s="23">
        <v>0</v>
      </c>
      <c r="AI179" s="23">
        <v>0</v>
      </c>
      <c r="AJ179" s="14" t="s">
        <v>223</v>
      </c>
      <c r="AK179" s="14" t="s">
        <v>223</v>
      </c>
      <c r="AL179" s="14" t="s">
        <v>223</v>
      </c>
      <c r="AM179" s="14" t="s">
        <v>223</v>
      </c>
      <c r="AN179" s="14" t="s">
        <v>223</v>
      </c>
      <c r="AO179" s="14" t="s">
        <v>223</v>
      </c>
      <c r="AP179" s="14" t="s">
        <v>223</v>
      </c>
      <c r="AQ179" s="14" t="s">
        <v>223</v>
      </c>
      <c r="AR179" s="17">
        <v>4046000</v>
      </c>
      <c r="AS179" s="17">
        <v>4046000</v>
      </c>
      <c r="AT179" s="20">
        <v>0</v>
      </c>
      <c r="AU179" s="14" t="str">
        <f t="shared" si="14"/>
        <v>30 DÌAS</v>
      </c>
      <c r="AV179" s="18">
        <v>44681</v>
      </c>
      <c r="AW179" s="18">
        <v>44683</v>
      </c>
      <c r="AX179" s="18">
        <v>44705</v>
      </c>
      <c r="AY179" s="52">
        <v>4</v>
      </c>
      <c r="AZ179" s="18" t="s">
        <v>223</v>
      </c>
      <c r="BA179" s="24" t="s">
        <v>320</v>
      </c>
      <c r="BB179" s="18">
        <v>44705</v>
      </c>
      <c r="BC179" s="74"/>
    </row>
    <row r="180" spans="2:56" ht="38.25" hidden="1" x14ac:dyDescent="0.2">
      <c r="B180" s="63">
        <v>2022</v>
      </c>
      <c r="C180" s="13" t="s">
        <v>991</v>
      </c>
      <c r="D180" s="28" t="s">
        <v>1001</v>
      </c>
      <c r="E180" s="14" t="s">
        <v>1002</v>
      </c>
      <c r="F180" s="14" t="s">
        <v>219</v>
      </c>
      <c r="G180" s="14" t="s">
        <v>187</v>
      </c>
      <c r="H180" s="14" t="s">
        <v>1003</v>
      </c>
      <c r="I180" s="14" t="s">
        <v>1005</v>
      </c>
      <c r="J180" s="15">
        <v>44699</v>
      </c>
      <c r="K180" s="17">
        <v>1647458</v>
      </c>
      <c r="L180" s="14" t="s">
        <v>1059</v>
      </c>
      <c r="M180" s="15">
        <v>44699</v>
      </c>
      <c r="N180" s="14" t="s">
        <v>192</v>
      </c>
      <c r="O180" s="18" t="s">
        <v>223</v>
      </c>
      <c r="P180" s="37">
        <v>44704</v>
      </c>
      <c r="Q180" s="37">
        <v>44706</v>
      </c>
      <c r="R180" s="16" t="s">
        <v>223</v>
      </c>
      <c r="S180" s="16" t="s">
        <v>223</v>
      </c>
      <c r="T180" s="16" t="s">
        <v>223</v>
      </c>
      <c r="U180" s="14" t="s">
        <v>223</v>
      </c>
      <c r="V180" s="14" t="s">
        <v>223</v>
      </c>
      <c r="W180" s="14" t="s">
        <v>223</v>
      </c>
      <c r="X180" s="14" t="s">
        <v>223</v>
      </c>
      <c r="Y180" s="14" t="s">
        <v>223</v>
      </c>
      <c r="Z180" s="14" t="s">
        <v>223</v>
      </c>
      <c r="AA180" s="14" t="s">
        <v>223</v>
      </c>
      <c r="AB180" s="23">
        <v>0</v>
      </c>
      <c r="AC180" s="23">
        <v>0</v>
      </c>
      <c r="AD180" s="23">
        <v>0</v>
      </c>
      <c r="AE180" s="23">
        <v>0</v>
      </c>
      <c r="AF180" s="23">
        <v>0</v>
      </c>
      <c r="AG180" s="23">
        <v>0</v>
      </c>
      <c r="AH180" s="23">
        <v>0</v>
      </c>
      <c r="AI180" s="23">
        <v>0</v>
      </c>
      <c r="AJ180" s="14" t="s">
        <v>223</v>
      </c>
      <c r="AK180" s="14" t="s">
        <v>223</v>
      </c>
      <c r="AL180" s="14" t="s">
        <v>223</v>
      </c>
      <c r="AM180" s="14" t="s">
        <v>223</v>
      </c>
      <c r="AN180" s="14" t="s">
        <v>223</v>
      </c>
      <c r="AO180" s="14" t="s">
        <v>223</v>
      </c>
      <c r="AP180" s="14" t="s">
        <v>223</v>
      </c>
      <c r="AQ180" s="14" t="s">
        <v>223</v>
      </c>
      <c r="AR180" s="17">
        <f t="shared" ref="AR180:AR189" si="15">+K180</f>
        <v>1647458</v>
      </c>
      <c r="AS180" s="17">
        <v>1647458</v>
      </c>
      <c r="AT180" s="20">
        <f>+AR180-AS180</f>
        <v>0</v>
      </c>
      <c r="AU180" s="14" t="str">
        <f t="shared" si="14"/>
        <v>3 DÌAS HÀBILES</v>
      </c>
      <c r="AV180" s="18">
        <v>44706</v>
      </c>
      <c r="AW180" s="18" t="s">
        <v>223</v>
      </c>
      <c r="AX180" s="18">
        <v>44708</v>
      </c>
      <c r="AY180" s="52">
        <v>3.33</v>
      </c>
      <c r="AZ180" s="18" t="s">
        <v>223</v>
      </c>
      <c r="BA180" s="24" t="s">
        <v>320</v>
      </c>
      <c r="BB180" s="24" t="s">
        <v>223</v>
      </c>
      <c r="BC180" s="74"/>
    </row>
    <row r="181" spans="2:56" ht="38.25" x14ac:dyDescent="0.2">
      <c r="B181" s="63">
        <v>2022</v>
      </c>
      <c r="C181" s="13" t="s">
        <v>992</v>
      </c>
      <c r="D181" s="28" t="s">
        <v>1006</v>
      </c>
      <c r="E181" s="14" t="s">
        <v>1007</v>
      </c>
      <c r="F181" s="14" t="s">
        <v>31</v>
      </c>
      <c r="G181" s="14" t="s">
        <v>189</v>
      </c>
      <c r="H181" s="14" t="s">
        <v>1008</v>
      </c>
      <c r="I181" s="14" t="s">
        <v>1009</v>
      </c>
      <c r="J181" s="15">
        <v>44700</v>
      </c>
      <c r="K181" s="17">
        <v>5803095</v>
      </c>
      <c r="L181" s="14" t="s">
        <v>1077</v>
      </c>
      <c r="M181" s="15">
        <v>44700</v>
      </c>
      <c r="N181" s="14" t="s">
        <v>192</v>
      </c>
      <c r="O181" s="37">
        <v>44719</v>
      </c>
      <c r="P181" s="37">
        <v>44719</v>
      </c>
      <c r="Q181" s="37">
        <v>44722</v>
      </c>
      <c r="R181" s="16" t="s">
        <v>223</v>
      </c>
      <c r="S181" s="16" t="s">
        <v>223</v>
      </c>
      <c r="T181" s="16" t="s">
        <v>223</v>
      </c>
      <c r="U181" s="14" t="s">
        <v>223</v>
      </c>
      <c r="V181" s="14" t="s">
        <v>223</v>
      </c>
      <c r="W181" s="14" t="s">
        <v>223</v>
      </c>
      <c r="X181" s="14" t="s">
        <v>223</v>
      </c>
      <c r="Y181" s="14" t="s">
        <v>223</v>
      </c>
      <c r="Z181" s="14" t="s">
        <v>223</v>
      </c>
      <c r="AA181" s="14" t="s">
        <v>223</v>
      </c>
      <c r="AB181" s="23">
        <v>0</v>
      </c>
      <c r="AC181" s="23">
        <v>0</v>
      </c>
      <c r="AD181" s="23">
        <v>0</v>
      </c>
      <c r="AE181" s="23">
        <v>0</v>
      </c>
      <c r="AF181" s="23">
        <v>0</v>
      </c>
      <c r="AG181" s="23">
        <v>0</v>
      </c>
      <c r="AH181" s="23">
        <v>0</v>
      </c>
      <c r="AI181" s="23">
        <v>0</v>
      </c>
      <c r="AJ181" s="14" t="s">
        <v>223</v>
      </c>
      <c r="AK181" s="14" t="s">
        <v>223</v>
      </c>
      <c r="AL181" s="14" t="s">
        <v>223</v>
      </c>
      <c r="AM181" s="14" t="s">
        <v>223</v>
      </c>
      <c r="AN181" s="14" t="s">
        <v>223</v>
      </c>
      <c r="AO181" s="14" t="s">
        <v>223</v>
      </c>
      <c r="AP181" s="14" t="s">
        <v>223</v>
      </c>
      <c r="AQ181" s="14" t="s">
        <v>223</v>
      </c>
      <c r="AR181" s="17">
        <f t="shared" si="15"/>
        <v>5803095</v>
      </c>
      <c r="AS181" s="17">
        <v>5803095</v>
      </c>
      <c r="AT181" s="20">
        <f>+AR181-AS181</f>
        <v>0</v>
      </c>
      <c r="AU181" s="14" t="str">
        <f t="shared" si="14"/>
        <v>4 DÍAS HÁBILES</v>
      </c>
      <c r="AV181" s="18">
        <v>44722</v>
      </c>
      <c r="AW181" s="18">
        <v>44722</v>
      </c>
      <c r="AX181" s="18">
        <v>44728</v>
      </c>
      <c r="AY181" s="52">
        <v>4</v>
      </c>
      <c r="AZ181" s="18" t="s">
        <v>223</v>
      </c>
      <c r="BA181" s="24" t="s">
        <v>320</v>
      </c>
      <c r="BB181" s="18">
        <v>44729</v>
      </c>
      <c r="BC181" s="74"/>
    </row>
    <row r="182" spans="2:56" ht="38.25" hidden="1" x14ac:dyDescent="0.2">
      <c r="B182" s="63">
        <v>2022</v>
      </c>
      <c r="C182" s="13" t="s">
        <v>993</v>
      </c>
      <c r="D182" s="28" t="s">
        <v>1010</v>
      </c>
      <c r="E182" s="14" t="s">
        <v>752</v>
      </c>
      <c r="F182" s="14" t="s">
        <v>31</v>
      </c>
      <c r="G182" s="14" t="s">
        <v>818</v>
      </c>
      <c r="H182" s="14" t="s">
        <v>1011</v>
      </c>
      <c r="I182" s="14" t="s">
        <v>1012</v>
      </c>
      <c r="J182" s="15">
        <v>44748</v>
      </c>
      <c r="K182" s="17">
        <v>16200000</v>
      </c>
      <c r="L182" s="14" t="s">
        <v>202</v>
      </c>
      <c r="M182" s="15">
        <v>44748</v>
      </c>
      <c r="N182" s="14" t="s">
        <v>193</v>
      </c>
      <c r="O182" s="18">
        <v>44748</v>
      </c>
      <c r="P182" s="18">
        <v>44748</v>
      </c>
      <c r="Q182" s="37">
        <v>44932</v>
      </c>
      <c r="R182" s="16" t="s">
        <v>223</v>
      </c>
      <c r="S182" s="16" t="s">
        <v>223</v>
      </c>
      <c r="T182" s="16" t="s">
        <v>223</v>
      </c>
      <c r="U182" s="14" t="s">
        <v>223</v>
      </c>
      <c r="V182" s="14" t="s">
        <v>223</v>
      </c>
      <c r="W182" s="14" t="s">
        <v>223</v>
      </c>
      <c r="X182" s="14" t="s">
        <v>223</v>
      </c>
      <c r="Y182" s="14" t="s">
        <v>223</v>
      </c>
      <c r="Z182" s="14" t="s">
        <v>223</v>
      </c>
      <c r="AA182" s="14" t="s">
        <v>223</v>
      </c>
      <c r="AB182" s="23">
        <v>0</v>
      </c>
      <c r="AC182" s="23">
        <v>0</v>
      </c>
      <c r="AD182" s="23">
        <v>0</v>
      </c>
      <c r="AE182" s="23">
        <v>0</v>
      </c>
      <c r="AF182" s="23">
        <v>0</v>
      </c>
      <c r="AG182" s="23">
        <v>0</v>
      </c>
      <c r="AH182" s="23">
        <v>0</v>
      </c>
      <c r="AI182" s="23">
        <v>0</v>
      </c>
      <c r="AJ182" s="14" t="s">
        <v>223</v>
      </c>
      <c r="AK182" s="14" t="s">
        <v>223</v>
      </c>
      <c r="AL182" s="14" t="s">
        <v>223</v>
      </c>
      <c r="AM182" s="14" t="s">
        <v>223</v>
      </c>
      <c r="AN182" s="14" t="s">
        <v>223</v>
      </c>
      <c r="AO182" s="14" t="s">
        <v>223</v>
      </c>
      <c r="AP182" s="14" t="s">
        <v>223</v>
      </c>
      <c r="AQ182" s="14" t="s">
        <v>223</v>
      </c>
      <c r="AR182" s="17">
        <f t="shared" si="15"/>
        <v>16200000</v>
      </c>
      <c r="AS182" s="17" t="s">
        <v>821</v>
      </c>
      <c r="AT182" s="20" t="s">
        <v>821</v>
      </c>
      <c r="AU182" s="14" t="str">
        <f t="shared" si="14"/>
        <v>6 MESES</v>
      </c>
      <c r="AV182" s="37">
        <v>44932</v>
      </c>
      <c r="AW182" s="18" t="s">
        <v>306</v>
      </c>
      <c r="AX182" s="18" t="s">
        <v>306</v>
      </c>
      <c r="AY182" s="52" t="s">
        <v>306</v>
      </c>
      <c r="AZ182" s="18" t="s">
        <v>223</v>
      </c>
      <c r="BA182" s="82" t="s">
        <v>821</v>
      </c>
      <c r="BB182" s="52" t="s">
        <v>306</v>
      </c>
      <c r="BC182" s="74"/>
    </row>
    <row r="183" spans="2:56" ht="63.75" hidden="1" x14ac:dyDescent="0.2">
      <c r="B183" s="63">
        <v>2022</v>
      </c>
      <c r="C183" s="13" t="s">
        <v>994</v>
      </c>
      <c r="D183" s="28" t="s">
        <v>1013</v>
      </c>
      <c r="E183" s="14" t="s">
        <v>1014</v>
      </c>
      <c r="F183" s="14" t="s">
        <v>219</v>
      </c>
      <c r="G183" s="14" t="s">
        <v>818</v>
      </c>
      <c r="H183" s="14" t="s">
        <v>1015</v>
      </c>
      <c r="I183" s="14" t="s">
        <v>1016</v>
      </c>
      <c r="J183" s="15">
        <v>44755</v>
      </c>
      <c r="K183" s="17">
        <v>1123200</v>
      </c>
      <c r="L183" s="14" t="s">
        <v>204</v>
      </c>
      <c r="M183" s="15">
        <v>44727</v>
      </c>
      <c r="N183" s="14" t="s">
        <v>192</v>
      </c>
      <c r="O183" s="18" t="s">
        <v>223</v>
      </c>
      <c r="P183" s="37">
        <v>44760</v>
      </c>
      <c r="Q183" s="37">
        <v>44791</v>
      </c>
      <c r="R183" s="16" t="s">
        <v>223</v>
      </c>
      <c r="S183" s="16" t="s">
        <v>223</v>
      </c>
      <c r="T183" s="16" t="s">
        <v>223</v>
      </c>
      <c r="U183" s="14" t="s">
        <v>223</v>
      </c>
      <c r="V183" s="14" t="s">
        <v>223</v>
      </c>
      <c r="W183" s="14" t="s">
        <v>223</v>
      </c>
      <c r="X183" s="14" t="s">
        <v>223</v>
      </c>
      <c r="Y183" s="14" t="s">
        <v>223</v>
      </c>
      <c r="Z183" s="14" t="s">
        <v>223</v>
      </c>
      <c r="AA183" s="14" t="s">
        <v>223</v>
      </c>
      <c r="AB183" s="23">
        <v>0</v>
      </c>
      <c r="AC183" s="23">
        <v>0</v>
      </c>
      <c r="AD183" s="23">
        <v>0</v>
      </c>
      <c r="AE183" s="23">
        <v>0</v>
      </c>
      <c r="AF183" s="23">
        <v>0</v>
      </c>
      <c r="AG183" s="23">
        <v>0</v>
      </c>
      <c r="AH183" s="23">
        <v>0</v>
      </c>
      <c r="AI183" s="23">
        <v>0</v>
      </c>
      <c r="AJ183" s="14" t="s">
        <v>223</v>
      </c>
      <c r="AK183" s="14" t="s">
        <v>223</v>
      </c>
      <c r="AL183" s="14" t="s">
        <v>223</v>
      </c>
      <c r="AM183" s="14" t="s">
        <v>223</v>
      </c>
      <c r="AN183" s="14" t="s">
        <v>223</v>
      </c>
      <c r="AO183" s="14" t="s">
        <v>223</v>
      </c>
      <c r="AP183" s="14" t="s">
        <v>223</v>
      </c>
      <c r="AQ183" s="14" t="s">
        <v>223</v>
      </c>
      <c r="AR183" s="17">
        <f t="shared" si="15"/>
        <v>1123200</v>
      </c>
      <c r="AS183" s="23">
        <v>1010200</v>
      </c>
      <c r="AT183" s="35">
        <f>AR183-AS183</f>
        <v>113000</v>
      </c>
      <c r="AU183" s="14" t="str">
        <f t="shared" si="14"/>
        <v>1 MES</v>
      </c>
      <c r="AV183" s="18">
        <v>44791</v>
      </c>
      <c r="AW183" s="18" t="s">
        <v>223</v>
      </c>
      <c r="AX183" s="18">
        <v>44791</v>
      </c>
      <c r="AY183" s="52">
        <v>3.67</v>
      </c>
      <c r="AZ183" s="18" t="s">
        <v>223</v>
      </c>
      <c r="BA183" s="24" t="s">
        <v>320</v>
      </c>
      <c r="BB183" s="24" t="s">
        <v>223</v>
      </c>
      <c r="BC183" s="74"/>
    </row>
    <row r="184" spans="2:56" ht="51" hidden="1" x14ac:dyDescent="0.2">
      <c r="B184" s="63">
        <v>2022</v>
      </c>
      <c r="C184" s="13" t="s">
        <v>995</v>
      </c>
      <c r="D184" s="28" t="s">
        <v>1017</v>
      </c>
      <c r="E184" s="14" t="s">
        <v>1018</v>
      </c>
      <c r="F184" s="14" t="s">
        <v>1019</v>
      </c>
      <c r="G184" s="14" t="s">
        <v>186</v>
      </c>
      <c r="H184" s="14" t="s">
        <v>837</v>
      </c>
      <c r="I184" s="14" t="s">
        <v>1020</v>
      </c>
      <c r="J184" s="15">
        <v>44760</v>
      </c>
      <c r="K184" s="17">
        <v>3346764</v>
      </c>
      <c r="L184" s="14" t="s">
        <v>559</v>
      </c>
      <c r="M184" s="15">
        <v>44760</v>
      </c>
      <c r="N184" s="14" t="s">
        <v>192</v>
      </c>
      <c r="O184" s="18" t="s">
        <v>223</v>
      </c>
      <c r="P184" s="37">
        <v>44795</v>
      </c>
      <c r="Q184" s="37">
        <v>44799</v>
      </c>
      <c r="R184" s="16" t="s">
        <v>223</v>
      </c>
      <c r="S184" s="16" t="s">
        <v>223</v>
      </c>
      <c r="T184" s="16" t="s">
        <v>223</v>
      </c>
      <c r="U184" s="14" t="s">
        <v>223</v>
      </c>
      <c r="V184" s="14" t="s">
        <v>223</v>
      </c>
      <c r="W184" s="14" t="s">
        <v>223</v>
      </c>
      <c r="X184" s="14" t="s">
        <v>223</v>
      </c>
      <c r="Y184" s="14" t="s">
        <v>223</v>
      </c>
      <c r="Z184" s="14" t="s">
        <v>223</v>
      </c>
      <c r="AA184" s="14" t="s">
        <v>223</v>
      </c>
      <c r="AB184" s="23">
        <v>0</v>
      </c>
      <c r="AC184" s="23">
        <v>0</v>
      </c>
      <c r="AD184" s="23">
        <v>0</v>
      </c>
      <c r="AE184" s="23">
        <v>0</v>
      </c>
      <c r="AF184" s="23">
        <v>0</v>
      </c>
      <c r="AG184" s="23">
        <v>0</v>
      </c>
      <c r="AH184" s="23">
        <v>0</v>
      </c>
      <c r="AI184" s="23">
        <v>0</v>
      </c>
      <c r="AJ184" s="14" t="s">
        <v>223</v>
      </c>
      <c r="AK184" s="14" t="s">
        <v>223</v>
      </c>
      <c r="AL184" s="14" t="s">
        <v>223</v>
      </c>
      <c r="AM184" s="14" t="s">
        <v>223</v>
      </c>
      <c r="AN184" s="14" t="s">
        <v>223</v>
      </c>
      <c r="AO184" s="14" t="s">
        <v>223</v>
      </c>
      <c r="AP184" s="14" t="s">
        <v>223</v>
      </c>
      <c r="AQ184" s="14" t="s">
        <v>223</v>
      </c>
      <c r="AR184" s="17">
        <f t="shared" si="15"/>
        <v>3346764</v>
      </c>
      <c r="AS184" s="17">
        <v>3240188</v>
      </c>
      <c r="AT184" s="35">
        <f>AR184-AS184</f>
        <v>106576</v>
      </c>
      <c r="AU184" s="14" t="str">
        <f t="shared" si="14"/>
        <v>5 DÍAS CALENDARIO</v>
      </c>
      <c r="AV184" s="37">
        <v>44799</v>
      </c>
      <c r="AW184" s="18" t="s">
        <v>223</v>
      </c>
      <c r="AX184" s="18">
        <v>44811</v>
      </c>
      <c r="AY184" s="22">
        <v>4</v>
      </c>
      <c r="AZ184" s="18" t="s">
        <v>223</v>
      </c>
      <c r="BA184" s="24" t="s">
        <v>320</v>
      </c>
      <c r="BB184" s="24" t="s">
        <v>223</v>
      </c>
      <c r="BC184" s="74"/>
    </row>
    <row r="185" spans="2:56" ht="25.5" hidden="1" x14ac:dyDescent="0.2">
      <c r="B185" s="63">
        <v>2022</v>
      </c>
      <c r="C185" s="13" t="s">
        <v>996</v>
      </c>
      <c r="D185" s="28" t="s">
        <v>1021</v>
      </c>
      <c r="E185" s="14" t="s">
        <v>1022</v>
      </c>
      <c r="F185" s="14" t="s">
        <v>219</v>
      </c>
      <c r="G185" s="14" t="s">
        <v>818</v>
      </c>
      <c r="H185" s="14" t="s">
        <v>980</v>
      </c>
      <c r="I185" s="14" t="s">
        <v>1023</v>
      </c>
      <c r="J185" s="15">
        <v>44778</v>
      </c>
      <c r="K185" s="17">
        <v>1300000</v>
      </c>
      <c r="L185" s="14" t="s">
        <v>810</v>
      </c>
      <c r="M185" s="15">
        <v>44778</v>
      </c>
      <c r="N185" s="14" t="s">
        <v>195</v>
      </c>
      <c r="O185" s="18" t="s">
        <v>223</v>
      </c>
      <c r="P185" s="37">
        <v>44778</v>
      </c>
      <c r="Q185" s="37">
        <v>44778</v>
      </c>
      <c r="R185" s="16" t="s">
        <v>223</v>
      </c>
      <c r="S185" s="16" t="s">
        <v>223</v>
      </c>
      <c r="T185" s="16" t="s">
        <v>223</v>
      </c>
      <c r="U185" s="14" t="s">
        <v>223</v>
      </c>
      <c r="V185" s="14" t="s">
        <v>223</v>
      </c>
      <c r="W185" s="14" t="s">
        <v>223</v>
      </c>
      <c r="X185" s="14" t="s">
        <v>223</v>
      </c>
      <c r="Y185" s="14" t="s">
        <v>223</v>
      </c>
      <c r="Z185" s="14" t="s">
        <v>223</v>
      </c>
      <c r="AA185" s="14" t="s">
        <v>223</v>
      </c>
      <c r="AB185" s="23">
        <v>0</v>
      </c>
      <c r="AC185" s="23">
        <v>0</v>
      </c>
      <c r="AD185" s="23">
        <v>0</v>
      </c>
      <c r="AE185" s="23">
        <v>0</v>
      </c>
      <c r="AF185" s="23">
        <v>0</v>
      </c>
      <c r="AG185" s="23">
        <v>0</v>
      </c>
      <c r="AH185" s="23">
        <v>0</v>
      </c>
      <c r="AI185" s="23">
        <v>0</v>
      </c>
      <c r="AJ185" s="14" t="s">
        <v>223</v>
      </c>
      <c r="AK185" s="14" t="s">
        <v>223</v>
      </c>
      <c r="AL185" s="14" t="s">
        <v>223</v>
      </c>
      <c r="AM185" s="14" t="s">
        <v>223</v>
      </c>
      <c r="AN185" s="14" t="s">
        <v>223</v>
      </c>
      <c r="AO185" s="14" t="s">
        <v>223</v>
      </c>
      <c r="AP185" s="14" t="s">
        <v>223</v>
      </c>
      <c r="AQ185" s="14" t="s">
        <v>223</v>
      </c>
      <c r="AR185" s="17">
        <f t="shared" si="15"/>
        <v>1300000</v>
      </c>
      <c r="AS185" s="17">
        <v>1300000</v>
      </c>
      <c r="AT185" s="35">
        <v>0</v>
      </c>
      <c r="AU185" s="14" t="str">
        <f t="shared" si="14"/>
        <v>1 DÍA HÁBIL</v>
      </c>
      <c r="AV185" s="37">
        <v>44778</v>
      </c>
      <c r="AW185" s="18" t="s">
        <v>223</v>
      </c>
      <c r="AX185" s="18">
        <v>44810</v>
      </c>
      <c r="AY185" s="22">
        <v>3.33</v>
      </c>
      <c r="AZ185" s="18" t="s">
        <v>223</v>
      </c>
      <c r="BA185" s="24" t="s">
        <v>320</v>
      </c>
      <c r="BB185" s="24" t="s">
        <v>223</v>
      </c>
      <c r="BC185" s="74"/>
      <c r="BD185" s="78" t="s">
        <v>1120</v>
      </c>
    </row>
    <row r="186" spans="2:56" ht="38.25" hidden="1" x14ac:dyDescent="0.2">
      <c r="B186" s="63">
        <v>2022</v>
      </c>
      <c r="C186" s="13" t="s">
        <v>997</v>
      </c>
      <c r="D186" s="28" t="s">
        <v>1024</v>
      </c>
      <c r="E186" s="14" t="s">
        <v>1025</v>
      </c>
      <c r="F186" s="14" t="s">
        <v>1019</v>
      </c>
      <c r="G186" s="14" t="s">
        <v>189</v>
      </c>
      <c r="H186" s="14" t="s">
        <v>1008</v>
      </c>
      <c r="I186" s="14" t="s">
        <v>1060</v>
      </c>
      <c r="J186" s="15">
        <v>44785</v>
      </c>
      <c r="K186" s="17">
        <v>6902000</v>
      </c>
      <c r="L186" s="14" t="s">
        <v>932</v>
      </c>
      <c r="M186" s="15">
        <v>44789</v>
      </c>
      <c r="N186" s="14" t="s">
        <v>192</v>
      </c>
      <c r="O186" s="18" t="s">
        <v>223</v>
      </c>
      <c r="P186" s="37">
        <v>44789</v>
      </c>
      <c r="Q186" s="37">
        <v>44791</v>
      </c>
      <c r="R186" s="16" t="s">
        <v>223</v>
      </c>
      <c r="S186" s="16" t="s">
        <v>223</v>
      </c>
      <c r="T186" s="16" t="s">
        <v>223</v>
      </c>
      <c r="U186" s="14" t="s">
        <v>223</v>
      </c>
      <c r="V186" s="14" t="s">
        <v>223</v>
      </c>
      <c r="W186" s="14" t="s">
        <v>223</v>
      </c>
      <c r="X186" s="14" t="s">
        <v>223</v>
      </c>
      <c r="Y186" s="14" t="s">
        <v>223</v>
      </c>
      <c r="Z186" s="14" t="s">
        <v>223</v>
      </c>
      <c r="AA186" s="14" t="s">
        <v>223</v>
      </c>
      <c r="AB186" s="23">
        <v>0</v>
      </c>
      <c r="AC186" s="23">
        <v>0</v>
      </c>
      <c r="AD186" s="23">
        <v>0</v>
      </c>
      <c r="AE186" s="23">
        <v>0</v>
      </c>
      <c r="AF186" s="23">
        <v>0</v>
      </c>
      <c r="AG186" s="23">
        <v>0</v>
      </c>
      <c r="AH186" s="23">
        <v>0</v>
      </c>
      <c r="AI186" s="23">
        <v>0</v>
      </c>
      <c r="AJ186" s="14" t="s">
        <v>223</v>
      </c>
      <c r="AK186" s="14" t="s">
        <v>223</v>
      </c>
      <c r="AL186" s="14" t="s">
        <v>223</v>
      </c>
      <c r="AM186" s="14" t="s">
        <v>223</v>
      </c>
      <c r="AN186" s="14" t="s">
        <v>223</v>
      </c>
      <c r="AO186" s="14" t="s">
        <v>223</v>
      </c>
      <c r="AP186" s="14" t="s">
        <v>223</v>
      </c>
      <c r="AQ186" s="14" t="s">
        <v>223</v>
      </c>
      <c r="AR186" s="17">
        <f t="shared" si="15"/>
        <v>6902000</v>
      </c>
      <c r="AS186" s="35">
        <v>6902000</v>
      </c>
      <c r="AT186" s="35">
        <v>0</v>
      </c>
      <c r="AU186" s="14" t="str">
        <f t="shared" si="14"/>
        <v>3 DÍAS CALENDARIO</v>
      </c>
      <c r="AV186" s="37">
        <v>44791</v>
      </c>
      <c r="AW186" s="18" t="s">
        <v>223</v>
      </c>
      <c r="AX186" s="37">
        <v>44791</v>
      </c>
      <c r="AY186" s="22">
        <v>4</v>
      </c>
      <c r="AZ186" s="18" t="s">
        <v>223</v>
      </c>
      <c r="BA186" s="24" t="s">
        <v>320</v>
      </c>
      <c r="BB186" s="24" t="s">
        <v>223</v>
      </c>
      <c r="BC186" s="74"/>
      <c r="BD186" s="78" t="s">
        <v>1120</v>
      </c>
    </row>
    <row r="187" spans="2:56" ht="38.25" hidden="1" x14ac:dyDescent="0.2">
      <c r="B187" s="63">
        <v>2022</v>
      </c>
      <c r="C187" s="13" t="s">
        <v>999</v>
      </c>
      <c r="D187" s="64" t="s">
        <v>1026</v>
      </c>
      <c r="E187" s="14" t="s">
        <v>1027</v>
      </c>
      <c r="F187" s="14" t="s">
        <v>219</v>
      </c>
      <c r="G187" s="14" t="s">
        <v>818</v>
      </c>
      <c r="H187" s="14" t="s">
        <v>1028</v>
      </c>
      <c r="I187" s="14" t="s">
        <v>1029</v>
      </c>
      <c r="J187" s="15">
        <v>44796</v>
      </c>
      <c r="K187" s="17">
        <v>2552550</v>
      </c>
      <c r="L187" s="14" t="s">
        <v>245</v>
      </c>
      <c r="M187" s="15">
        <v>44796</v>
      </c>
      <c r="N187" s="14" t="s">
        <v>192</v>
      </c>
      <c r="O187" s="18" t="s">
        <v>223</v>
      </c>
      <c r="P187" s="37">
        <v>44802</v>
      </c>
      <c r="Q187" s="37">
        <v>44803</v>
      </c>
      <c r="R187" s="16" t="s">
        <v>223</v>
      </c>
      <c r="S187" s="16" t="s">
        <v>223</v>
      </c>
      <c r="T187" s="16" t="s">
        <v>223</v>
      </c>
      <c r="U187" s="14" t="s">
        <v>223</v>
      </c>
      <c r="V187" s="14" t="s">
        <v>223</v>
      </c>
      <c r="W187" s="14" t="s">
        <v>223</v>
      </c>
      <c r="X187" s="14" t="s">
        <v>223</v>
      </c>
      <c r="Y187" s="14" t="s">
        <v>223</v>
      </c>
      <c r="Z187" s="14" t="s">
        <v>223</v>
      </c>
      <c r="AA187" s="14" t="s">
        <v>223</v>
      </c>
      <c r="AB187" s="23">
        <v>0</v>
      </c>
      <c r="AC187" s="23">
        <v>0</v>
      </c>
      <c r="AD187" s="23">
        <v>0</v>
      </c>
      <c r="AE187" s="23">
        <v>0</v>
      </c>
      <c r="AF187" s="23">
        <v>0</v>
      </c>
      <c r="AG187" s="23">
        <v>0</v>
      </c>
      <c r="AH187" s="23">
        <v>0</v>
      </c>
      <c r="AI187" s="23">
        <v>0</v>
      </c>
      <c r="AJ187" s="14" t="s">
        <v>223</v>
      </c>
      <c r="AK187" s="14" t="s">
        <v>223</v>
      </c>
      <c r="AL187" s="14" t="s">
        <v>223</v>
      </c>
      <c r="AM187" s="14" t="s">
        <v>223</v>
      </c>
      <c r="AN187" s="14" t="s">
        <v>223</v>
      </c>
      <c r="AO187" s="14" t="s">
        <v>223</v>
      </c>
      <c r="AP187" s="14" t="s">
        <v>223</v>
      </c>
      <c r="AQ187" s="14" t="s">
        <v>223</v>
      </c>
      <c r="AR187" s="17">
        <f t="shared" si="15"/>
        <v>2552550</v>
      </c>
      <c r="AS187" s="17">
        <v>2552550</v>
      </c>
      <c r="AT187" s="35">
        <v>0</v>
      </c>
      <c r="AU187" s="14" t="str">
        <f t="shared" si="14"/>
        <v>2 DIAS HABILES</v>
      </c>
      <c r="AV187" s="37">
        <v>44803</v>
      </c>
      <c r="AW187" s="18" t="s">
        <v>223</v>
      </c>
      <c r="AX187" s="37">
        <v>44803</v>
      </c>
      <c r="AY187" s="22">
        <v>4</v>
      </c>
      <c r="AZ187" s="18" t="s">
        <v>223</v>
      </c>
      <c r="BA187" s="24" t="s">
        <v>320</v>
      </c>
      <c r="BB187" s="24" t="s">
        <v>223</v>
      </c>
      <c r="BC187" s="74"/>
    </row>
    <row r="188" spans="2:56" ht="25.5" hidden="1" x14ac:dyDescent="0.2">
      <c r="B188" s="63">
        <v>2022</v>
      </c>
      <c r="C188" s="13" t="s">
        <v>1052</v>
      </c>
      <c r="D188" s="64" t="s">
        <v>1053</v>
      </c>
      <c r="E188" s="14" t="s">
        <v>1054</v>
      </c>
      <c r="F188" s="14" t="s">
        <v>219</v>
      </c>
      <c r="G188" s="14" t="s">
        <v>818</v>
      </c>
      <c r="H188" s="14" t="s">
        <v>1055</v>
      </c>
      <c r="I188" s="14" t="s">
        <v>1075</v>
      </c>
      <c r="J188" s="15">
        <v>44823</v>
      </c>
      <c r="K188" s="17">
        <v>654000</v>
      </c>
      <c r="L188" s="14" t="s">
        <v>1056</v>
      </c>
      <c r="M188" s="15">
        <v>44823</v>
      </c>
      <c r="N188" s="14" t="s">
        <v>192</v>
      </c>
      <c r="O188" s="18" t="s">
        <v>223</v>
      </c>
      <c r="P188" s="18">
        <v>44826</v>
      </c>
      <c r="Q188" s="18">
        <v>44837</v>
      </c>
      <c r="R188" s="16" t="s">
        <v>223</v>
      </c>
      <c r="S188" s="16" t="s">
        <v>223</v>
      </c>
      <c r="T188" s="16" t="s">
        <v>223</v>
      </c>
      <c r="U188" s="14" t="s">
        <v>223</v>
      </c>
      <c r="V188" s="14" t="s">
        <v>223</v>
      </c>
      <c r="W188" s="14" t="s">
        <v>223</v>
      </c>
      <c r="X188" s="14" t="s">
        <v>223</v>
      </c>
      <c r="Y188" s="14" t="s">
        <v>223</v>
      </c>
      <c r="Z188" s="14" t="s">
        <v>223</v>
      </c>
      <c r="AA188" s="14" t="s">
        <v>223</v>
      </c>
      <c r="AB188" s="23">
        <v>0</v>
      </c>
      <c r="AC188" s="23">
        <v>0</v>
      </c>
      <c r="AD188" s="23">
        <v>0</v>
      </c>
      <c r="AE188" s="23">
        <v>0</v>
      </c>
      <c r="AF188" s="23">
        <v>0</v>
      </c>
      <c r="AG188" s="23">
        <v>0</v>
      </c>
      <c r="AH188" s="23">
        <v>0</v>
      </c>
      <c r="AI188" s="23">
        <v>0</v>
      </c>
      <c r="AJ188" s="14" t="s">
        <v>223</v>
      </c>
      <c r="AK188" s="14" t="s">
        <v>223</v>
      </c>
      <c r="AL188" s="14" t="s">
        <v>223</v>
      </c>
      <c r="AM188" s="14" t="s">
        <v>223</v>
      </c>
      <c r="AN188" s="14" t="s">
        <v>223</v>
      </c>
      <c r="AO188" s="14" t="s">
        <v>223</v>
      </c>
      <c r="AP188" s="14" t="s">
        <v>223</v>
      </c>
      <c r="AQ188" s="14" t="s">
        <v>223</v>
      </c>
      <c r="AR188" s="17">
        <f t="shared" si="15"/>
        <v>654000</v>
      </c>
      <c r="AS188" s="17">
        <v>654000</v>
      </c>
      <c r="AT188" s="35">
        <v>0</v>
      </c>
      <c r="AU188" s="81" t="str">
        <f t="shared" si="14"/>
        <v>8 DÌAS HÀBILES</v>
      </c>
      <c r="AV188" s="15">
        <v>44837</v>
      </c>
      <c r="AW188" s="18" t="s">
        <v>223</v>
      </c>
      <c r="AX188" s="37">
        <v>44846</v>
      </c>
      <c r="AY188" s="22">
        <v>3.67</v>
      </c>
      <c r="AZ188" s="18" t="s">
        <v>223</v>
      </c>
      <c r="BA188" s="24" t="s">
        <v>320</v>
      </c>
      <c r="BB188" s="24" t="s">
        <v>223</v>
      </c>
      <c r="BC188" s="31"/>
    </row>
    <row r="189" spans="2:56" ht="51" hidden="1" x14ac:dyDescent="0.2">
      <c r="B189" s="63">
        <v>2022</v>
      </c>
      <c r="C189" s="13" t="s">
        <v>1057</v>
      </c>
      <c r="D189" s="64" t="s">
        <v>1058</v>
      </c>
      <c r="E189" s="14" t="s">
        <v>162</v>
      </c>
      <c r="F189" s="14" t="s">
        <v>1019</v>
      </c>
      <c r="G189" s="14" t="s">
        <v>186</v>
      </c>
      <c r="H189" s="14" t="s">
        <v>837</v>
      </c>
      <c r="I189" s="14" t="s">
        <v>1076</v>
      </c>
      <c r="J189" s="15">
        <v>44825</v>
      </c>
      <c r="K189" s="17">
        <v>3730500</v>
      </c>
      <c r="L189" s="14" t="s">
        <v>1059</v>
      </c>
      <c r="M189" s="15">
        <v>44825</v>
      </c>
      <c r="N189" s="14" t="s">
        <v>192</v>
      </c>
      <c r="O189" s="18" t="s">
        <v>223</v>
      </c>
      <c r="P189" s="15">
        <v>44832</v>
      </c>
      <c r="Q189" s="15">
        <v>44834</v>
      </c>
      <c r="R189" s="16" t="s">
        <v>223</v>
      </c>
      <c r="S189" s="16" t="s">
        <v>223</v>
      </c>
      <c r="T189" s="16" t="s">
        <v>223</v>
      </c>
      <c r="U189" s="14" t="s">
        <v>223</v>
      </c>
      <c r="V189" s="14" t="s">
        <v>223</v>
      </c>
      <c r="W189" s="14" t="s">
        <v>223</v>
      </c>
      <c r="X189" s="14" t="s">
        <v>223</v>
      </c>
      <c r="Y189" s="14" t="s">
        <v>223</v>
      </c>
      <c r="Z189" s="14" t="s">
        <v>223</v>
      </c>
      <c r="AA189" s="14" t="s">
        <v>223</v>
      </c>
      <c r="AB189" s="23">
        <v>0</v>
      </c>
      <c r="AC189" s="23">
        <v>0</v>
      </c>
      <c r="AD189" s="23">
        <v>0</v>
      </c>
      <c r="AE189" s="23">
        <v>0</v>
      </c>
      <c r="AF189" s="23">
        <v>0</v>
      </c>
      <c r="AG189" s="23">
        <v>0</v>
      </c>
      <c r="AH189" s="23">
        <v>0</v>
      </c>
      <c r="AI189" s="23">
        <v>0</v>
      </c>
      <c r="AJ189" s="14" t="s">
        <v>223</v>
      </c>
      <c r="AK189" s="14" t="s">
        <v>223</v>
      </c>
      <c r="AL189" s="14" t="s">
        <v>223</v>
      </c>
      <c r="AM189" s="14" t="s">
        <v>223</v>
      </c>
      <c r="AN189" s="14" t="s">
        <v>223</v>
      </c>
      <c r="AO189" s="14" t="s">
        <v>223</v>
      </c>
      <c r="AP189" s="14" t="s">
        <v>223</v>
      </c>
      <c r="AQ189" s="14" t="s">
        <v>223</v>
      </c>
      <c r="AR189" s="17">
        <f t="shared" si="15"/>
        <v>3730500</v>
      </c>
      <c r="AS189" s="17">
        <v>3730500</v>
      </c>
      <c r="AT189" s="35">
        <v>0</v>
      </c>
      <c r="AU189" s="81" t="str">
        <f t="shared" si="14"/>
        <v>3 DÌAS HÀBILES</v>
      </c>
      <c r="AV189" s="15">
        <v>44834</v>
      </c>
      <c r="AW189" s="18" t="s">
        <v>223</v>
      </c>
      <c r="AX189" s="37">
        <v>44845</v>
      </c>
      <c r="AY189" s="22">
        <v>3.67</v>
      </c>
      <c r="AZ189" s="18" t="s">
        <v>223</v>
      </c>
      <c r="BA189" s="24" t="s">
        <v>320</v>
      </c>
      <c r="BB189" s="24" t="s">
        <v>223</v>
      </c>
      <c r="BC189" s="31"/>
    </row>
    <row r="190" spans="2:56" ht="51" hidden="1" x14ac:dyDescent="0.2">
      <c r="B190" s="63">
        <v>2022</v>
      </c>
      <c r="C190" s="81" t="s">
        <v>1093</v>
      </c>
      <c r="D190" s="64" t="s">
        <v>1101</v>
      </c>
      <c r="E190" s="14" t="s">
        <v>477</v>
      </c>
      <c r="F190" s="14" t="s">
        <v>219</v>
      </c>
      <c r="G190" s="14" t="s">
        <v>818</v>
      </c>
      <c r="H190" s="14" t="s">
        <v>667</v>
      </c>
      <c r="I190" s="14" t="s">
        <v>1105</v>
      </c>
      <c r="J190" s="15">
        <v>44854</v>
      </c>
      <c r="K190" s="17">
        <v>3427200</v>
      </c>
      <c r="L190" s="14" t="s">
        <v>204</v>
      </c>
      <c r="M190" s="15">
        <v>44854</v>
      </c>
      <c r="N190" s="14" t="s">
        <v>192</v>
      </c>
      <c r="O190" s="81" t="s">
        <v>223</v>
      </c>
      <c r="P190" s="15">
        <v>44888</v>
      </c>
      <c r="Q190" s="15">
        <v>44918</v>
      </c>
      <c r="R190" s="16" t="s">
        <v>223</v>
      </c>
      <c r="S190" s="16" t="s">
        <v>223</v>
      </c>
      <c r="T190" s="16" t="s">
        <v>223</v>
      </c>
      <c r="U190" s="14" t="s">
        <v>223</v>
      </c>
      <c r="V190" s="14" t="s">
        <v>223</v>
      </c>
      <c r="W190" s="14" t="s">
        <v>223</v>
      </c>
      <c r="X190" s="14" t="s">
        <v>223</v>
      </c>
      <c r="Y190" s="14" t="s">
        <v>223</v>
      </c>
      <c r="Z190" s="14" t="s">
        <v>223</v>
      </c>
      <c r="AA190" s="14" t="s">
        <v>223</v>
      </c>
      <c r="AB190" s="23">
        <v>0</v>
      </c>
      <c r="AC190" s="23">
        <v>0</v>
      </c>
      <c r="AD190" s="23">
        <v>0</v>
      </c>
      <c r="AE190" s="23">
        <v>0</v>
      </c>
      <c r="AF190" s="23">
        <v>0</v>
      </c>
      <c r="AG190" s="23">
        <v>0</v>
      </c>
      <c r="AH190" s="23">
        <v>0</v>
      </c>
      <c r="AI190" s="23">
        <v>0</v>
      </c>
      <c r="AJ190" s="14" t="s">
        <v>223</v>
      </c>
      <c r="AK190" s="14" t="s">
        <v>223</v>
      </c>
      <c r="AL190" s="14" t="s">
        <v>223</v>
      </c>
      <c r="AM190" s="14" t="s">
        <v>223</v>
      </c>
      <c r="AN190" s="14" t="s">
        <v>223</v>
      </c>
      <c r="AO190" s="14" t="s">
        <v>223</v>
      </c>
      <c r="AP190" s="14" t="s">
        <v>223</v>
      </c>
      <c r="AQ190" s="14" t="s">
        <v>223</v>
      </c>
      <c r="AR190" s="17">
        <v>3427200</v>
      </c>
      <c r="AS190" s="17">
        <v>3427200</v>
      </c>
      <c r="AT190" s="35">
        <v>0</v>
      </c>
      <c r="AU190" s="81" t="str">
        <f t="shared" si="14"/>
        <v>1 MES</v>
      </c>
      <c r="AV190" s="15">
        <v>44918</v>
      </c>
      <c r="AW190" s="18" t="s">
        <v>223</v>
      </c>
      <c r="AX190" s="18" t="s">
        <v>306</v>
      </c>
      <c r="AY190" s="52" t="s">
        <v>306</v>
      </c>
      <c r="AZ190" s="18" t="s">
        <v>223</v>
      </c>
      <c r="BA190" s="82" t="s">
        <v>821</v>
      </c>
      <c r="BB190" s="24" t="s">
        <v>223</v>
      </c>
      <c r="BC190" s="31"/>
    </row>
    <row r="191" spans="2:56" ht="63.75" hidden="1" x14ac:dyDescent="0.2">
      <c r="B191" s="63">
        <v>2022</v>
      </c>
      <c r="C191" s="81" t="s">
        <v>1094</v>
      </c>
      <c r="D191" s="28" t="s">
        <v>1102</v>
      </c>
      <c r="E191" s="14" t="s">
        <v>1097</v>
      </c>
      <c r="F191" s="14" t="s">
        <v>31</v>
      </c>
      <c r="G191" s="14" t="s">
        <v>186</v>
      </c>
      <c r="H191" s="14" t="s">
        <v>1008</v>
      </c>
      <c r="I191" s="14" t="s">
        <v>1117</v>
      </c>
      <c r="J191" s="15">
        <v>44854</v>
      </c>
      <c r="K191" s="17">
        <v>14756000</v>
      </c>
      <c r="L191" s="14" t="s">
        <v>1106</v>
      </c>
      <c r="M191" s="15">
        <v>44862</v>
      </c>
      <c r="N191" s="14" t="s">
        <v>192</v>
      </c>
      <c r="O191" s="15">
        <v>44862</v>
      </c>
      <c r="P191" s="15">
        <v>44862</v>
      </c>
      <c r="Q191" s="15">
        <v>44873</v>
      </c>
      <c r="R191" s="16" t="s">
        <v>1140</v>
      </c>
      <c r="S191" s="30" t="s">
        <v>1141</v>
      </c>
      <c r="T191" s="16" t="s">
        <v>223</v>
      </c>
      <c r="U191" s="14" t="s">
        <v>223</v>
      </c>
      <c r="V191" s="14" t="s">
        <v>223</v>
      </c>
      <c r="W191" s="14" t="s">
        <v>223</v>
      </c>
      <c r="X191" s="14" t="s">
        <v>223</v>
      </c>
      <c r="Y191" s="14" t="s">
        <v>223</v>
      </c>
      <c r="Z191" s="14" t="s">
        <v>223</v>
      </c>
      <c r="AA191" s="14" t="s">
        <v>223</v>
      </c>
      <c r="AB191" s="23">
        <v>0</v>
      </c>
      <c r="AC191" s="23">
        <v>0</v>
      </c>
      <c r="AD191" s="23">
        <v>0</v>
      </c>
      <c r="AE191" s="23">
        <v>0</v>
      </c>
      <c r="AF191" s="23">
        <v>0</v>
      </c>
      <c r="AG191" s="23">
        <v>0</v>
      </c>
      <c r="AH191" s="23">
        <v>0</v>
      </c>
      <c r="AI191" s="23">
        <v>0</v>
      </c>
      <c r="AJ191" s="14" t="s">
        <v>223</v>
      </c>
      <c r="AK191" s="14" t="s">
        <v>223</v>
      </c>
      <c r="AL191" s="14" t="s">
        <v>223</v>
      </c>
      <c r="AM191" s="14" t="s">
        <v>223</v>
      </c>
      <c r="AN191" s="14" t="s">
        <v>223</v>
      </c>
      <c r="AO191" s="14" t="s">
        <v>223</v>
      </c>
      <c r="AP191" s="14" t="s">
        <v>223</v>
      </c>
      <c r="AQ191" s="14" t="s">
        <v>223</v>
      </c>
      <c r="AR191" s="17">
        <v>14756000</v>
      </c>
      <c r="AS191" s="17">
        <v>14756000</v>
      </c>
      <c r="AT191" s="35">
        <v>0</v>
      </c>
      <c r="AU191" s="14" t="str">
        <f t="shared" si="14"/>
        <v>10 DÌAS CALENDARIO</v>
      </c>
      <c r="AV191" s="15">
        <v>44873</v>
      </c>
      <c r="AW191" s="18" t="s">
        <v>306</v>
      </c>
      <c r="AX191" s="18" t="s">
        <v>306</v>
      </c>
      <c r="AY191" s="52" t="s">
        <v>306</v>
      </c>
      <c r="AZ191" s="15">
        <v>45228</v>
      </c>
      <c r="BA191" s="82" t="s">
        <v>821</v>
      </c>
      <c r="BB191" s="52" t="s">
        <v>306</v>
      </c>
      <c r="BC191" s="31" t="s">
        <v>1139</v>
      </c>
    </row>
    <row r="192" spans="2:56" ht="63.75" hidden="1" x14ac:dyDescent="0.2">
      <c r="B192" s="63">
        <v>2022</v>
      </c>
      <c r="C192" s="81" t="s">
        <v>1095</v>
      </c>
      <c r="D192" s="28" t="s">
        <v>1103</v>
      </c>
      <c r="E192" s="14" t="s">
        <v>1097</v>
      </c>
      <c r="F192" s="14" t="s">
        <v>31</v>
      </c>
      <c r="G192" s="14" t="s">
        <v>818</v>
      </c>
      <c r="H192" s="14" t="s">
        <v>1028</v>
      </c>
      <c r="I192" s="14" t="s">
        <v>1107</v>
      </c>
      <c r="J192" s="15">
        <v>44854</v>
      </c>
      <c r="K192" s="17">
        <v>7854000</v>
      </c>
      <c r="L192" s="14" t="s">
        <v>209</v>
      </c>
      <c r="M192" s="15">
        <v>44860</v>
      </c>
      <c r="N192" s="14" t="s">
        <v>192</v>
      </c>
      <c r="O192" s="15">
        <v>44860</v>
      </c>
      <c r="P192" s="15">
        <v>44860</v>
      </c>
      <c r="Q192" s="15">
        <v>44937</v>
      </c>
      <c r="R192" s="16" t="s">
        <v>1137</v>
      </c>
      <c r="S192" s="30" t="s">
        <v>1138</v>
      </c>
      <c r="T192" s="16" t="s">
        <v>223</v>
      </c>
      <c r="U192" s="14" t="s">
        <v>223</v>
      </c>
      <c r="V192" s="14" t="s">
        <v>223</v>
      </c>
      <c r="W192" s="14" t="s">
        <v>223</v>
      </c>
      <c r="X192" s="14" t="s">
        <v>223</v>
      </c>
      <c r="Y192" s="14" t="s">
        <v>223</v>
      </c>
      <c r="Z192" s="14" t="s">
        <v>223</v>
      </c>
      <c r="AA192" s="14" t="s">
        <v>223</v>
      </c>
      <c r="AB192" s="23">
        <v>0</v>
      </c>
      <c r="AC192" s="23">
        <v>0</v>
      </c>
      <c r="AD192" s="23">
        <v>0</v>
      </c>
      <c r="AE192" s="23">
        <v>0</v>
      </c>
      <c r="AF192" s="23">
        <v>0</v>
      </c>
      <c r="AG192" s="23">
        <v>0</v>
      </c>
      <c r="AH192" s="23">
        <v>0</v>
      </c>
      <c r="AI192" s="23">
        <v>0</v>
      </c>
      <c r="AJ192" s="14" t="s">
        <v>223</v>
      </c>
      <c r="AK192" s="14" t="s">
        <v>223</v>
      </c>
      <c r="AL192" s="14" t="s">
        <v>223</v>
      </c>
      <c r="AM192" s="14" t="s">
        <v>223</v>
      </c>
      <c r="AN192" s="14" t="s">
        <v>223</v>
      </c>
      <c r="AO192" s="14" t="s">
        <v>223</v>
      </c>
      <c r="AP192" s="14" t="s">
        <v>223</v>
      </c>
      <c r="AQ192" s="14" t="s">
        <v>223</v>
      </c>
      <c r="AR192" s="17">
        <f>+K192</f>
        <v>7854000</v>
      </c>
      <c r="AS192" s="23" t="s">
        <v>306</v>
      </c>
      <c r="AT192" s="35" t="s">
        <v>306</v>
      </c>
      <c r="AU192" s="14" t="str">
        <f t="shared" si="14"/>
        <v>2 MESES Y 15 DIAS CALENDARIO</v>
      </c>
      <c r="AV192" s="15">
        <v>44937</v>
      </c>
      <c r="AW192" s="18" t="s">
        <v>306</v>
      </c>
      <c r="AX192" s="18" t="s">
        <v>306</v>
      </c>
      <c r="AY192" s="52" t="s">
        <v>306</v>
      </c>
      <c r="AZ192" s="15">
        <v>45051</v>
      </c>
      <c r="BA192" s="82" t="s">
        <v>821</v>
      </c>
      <c r="BB192" s="52" t="s">
        <v>306</v>
      </c>
      <c r="BC192" s="31" t="s">
        <v>1139</v>
      </c>
    </row>
    <row r="193" spans="2:55" ht="63.75" hidden="1" x14ac:dyDescent="0.2">
      <c r="B193" s="63">
        <v>2022</v>
      </c>
      <c r="C193" s="81" t="s">
        <v>1096</v>
      </c>
      <c r="D193" s="28" t="s">
        <v>1104</v>
      </c>
      <c r="E193" s="14" t="s">
        <v>1098</v>
      </c>
      <c r="F193" s="14" t="s">
        <v>1019</v>
      </c>
      <c r="G193" s="14" t="s">
        <v>186</v>
      </c>
      <c r="H193" s="14" t="s">
        <v>1109</v>
      </c>
      <c r="I193" s="14" t="s">
        <v>1108</v>
      </c>
      <c r="J193" s="15">
        <v>44860</v>
      </c>
      <c r="K193" s="17">
        <v>999000</v>
      </c>
      <c r="L193" s="14" t="s">
        <v>1110</v>
      </c>
      <c r="M193" s="15">
        <v>44860</v>
      </c>
      <c r="N193" s="14" t="s">
        <v>195</v>
      </c>
      <c r="O193" s="81" t="s">
        <v>223</v>
      </c>
      <c r="P193" s="18">
        <v>44861</v>
      </c>
      <c r="Q193" s="18">
        <v>44862</v>
      </c>
      <c r="R193" s="16" t="s">
        <v>223</v>
      </c>
      <c r="S193" s="16" t="s">
        <v>223</v>
      </c>
      <c r="T193" s="16" t="s">
        <v>223</v>
      </c>
      <c r="U193" s="14" t="s">
        <v>223</v>
      </c>
      <c r="V193" s="14" t="s">
        <v>223</v>
      </c>
      <c r="W193" s="14" t="s">
        <v>223</v>
      </c>
      <c r="X193" s="14" t="s">
        <v>223</v>
      </c>
      <c r="Y193" s="14" t="s">
        <v>223</v>
      </c>
      <c r="Z193" s="14" t="s">
        <v>223</v>
      </c>
      <c r="AA193" s="14" t="s">
        <v>223</v>
      </c>
      <c r="AB193" s="23">
        <v>0</v>
      </c>
      <c r="AC193" s="23">
        <v>0</v>
      </c>
      <c r="AD193" s="23">
        <v>0</v>
      </c>
      <c r="AE193" s="23">
        <v>0</v>
      </c>
      <c r="AF193" s="23">
        <v>0</v>
      </c>
      <c r="AG193" s="23">
        <v>0</v>
      </c>
      <c r="AH193" s="23">
        <v>0</v>
      </c>
      <c r="AI193" s="23">
        <v>0</v>
      </c>
      <c r="AJ193" s="14" t="s">
        <v>223</v>
      </c>
      <c r="AK193" s="14" t="s">
        <v>223</v>
      </c>
      <c r="AL193" s="14" t="s">
        <v>223</v>
      </c>
      <c r="AM193" s="14" t="s">
        <v>223</v>
      </c>
      <c r="AN193" s="14" t="s">
        <v>223</v>
      </c>
      <c r="AO193" s="14" t="s">
        <v>223</v>
      </c>
      <c r="AP193" s="14" t="s">
        <v>223</v>
      </c>
      <c r="AQ193" s="14" t="s">
        <v>223</v>
      </c>
      <c r="AR193" s="17">
        <v>999000</v>
      </c>
      <c r="AS193" s="17">
        <v>999000</v>
      </c>
      <c r="AT193" s="35">
        <v>0</v>
      </c>
      <c r="AU193" s="14" t="str">
        <f t="shared" si="14"/>
        <v>2 DÌAS HÀBILES</v>
      </c>
      <c r="AV193" s="15">
        <v>44862</v>
      </c>
      <c r="AW193" s="18" t="s">
        <v>223</v>
      </c>
      <c r="AX193" s="15">
        <v>44865</v>
      </c>
      <c r="AY193" s="22">
        <v>4</v>
      </c>
      <c r="AZ193" s="18" t="s">
        <v>223</v>
      </c>
      <c r="BA193" s="24" t="s">
        <v>320</v>
      </c>
      <c r="BB193" s="18" t="s">
        <v>223</v>
      </c>
      <c r="BC193" s="31"/>
    </row>
    <row r="194" spans="2:55" ht="89.25" hidden="1" x14ac:dyDescent="0.2">
      <c r="B194" s="63">
        <v>2022</v>
      </c>
      <c r="C194" s="81" t="s">
        <v>1099</v>
      </c>
      <c r="D194" s="28" t="s">
        <v>1114</v>
      </c>
      <c r="E194" s="14" t="s">
        <v>792</v>
      </c>
      <c r="F194" s="81" t="s">
        <v>31</v>
      </c>
      <c r="G194" s="14" t="s">
        <v>186</v>
      </c>
      <c r="H194" s="14" t="s">
        <v>1115</v>
      </c>
      <c r="I194" s="14" t="s">
        <v>1116</v>
      </c>
      <c r="J194" s="15">
        <v>44866</v>
      </c>
      <c r="K194" s="17">
        <v>13667646</v>
      </c>
      <c r="L194" s="14" t="s">
        <v>222</v>
      </c>
      <c r="M194" s="15">
        <v>44867</v>
      </c>
      <c r="N194" s="14" t="s">
        <v>192</v>
      </c>
      <c r="O194" s="77"/>
      <c r="P194" s="18">
        <v>44869</v>
      </c>
      <c r="Q194" s="18">
        <v>45234</v>
      </c>
      <c r="R194" s="16" t="s">
        <v>223</v>
      </c>
      <c r="S194" s="16" t="s">
        <v>223</v>
      </c>
      <c r="T194" s="16" t="s">
        <v>223</v>
      </c>
      <c r="U194" s="14" t="s">
        <v>223</v>
      </c>
      <c r="V194" s="14" t="s">
        <v>223</v>
      </c>
      <c r="W194" s="14" t="s">
        <v>223</v>
      </c>
      <c r="X194" s="14" t="s">
        <v>223</v>
      </c>
      <c r="Y194" s="14" t="s">
        <v>223</v>
      </c>
      <c r="Z194" s="14" t="s">
        <v>223</v>
      </c>
      <c r="AA194" s="14" t="s">
        <v>223</v>
      </c>
      <c r="AB194" s="23">
        <v>0</v>
      </c>
      <c r="AC194" s="23">
        <v>0</v>
      </c>
      <c r="AD194" s="23">
        <v>0</v>
      </c>
      <c r="AE194" s="23">
        <v>0</v>
      </c>
      <c r="AF194" s="23">
        <v>0</v>
      </c>
      <c r="AG194" s="23">
        <v>0</v>
      </c>
      <c r="AH194" s="23">
        <v>0</v>
      </c>
      <c r="AI194" s="23">
        <v>0</v>
      </c>
      <c r="AJ194" s="14" t="s">
        <v>223</v>
      </c>
      <c r="AK194" s="14" t="s">
        <v>223</v>
      </c>
      <c r="AL194" s="14" t="s">
        <v>223</v>
      </c>
      <c r="AM194" s="14" t="s">
        <v>223</v>
      </c>
      <c r="AN194" s="14" t="s">
        <v>223</v>
      </c>
      <c r="AO194" s="14" t="s">
        <v>223</v>
      </c>
      <c r="AP194" s="14" t="s">
        <v>223</v>
      </c>
      <c r="AQ194" s="14" t="s">
        <v>223</v>
      </c>
      <c r="AR194" s="17">
        <f>+K194</f>
        <v>13667646</v>
      </c>
      <c r="AS194" s="23" t="s">
        <v>306</v>
      </c>
      <c r="AT194" s="35" t="s">
        <v>306</v>
      </c>
      <c r="AU194" s="81" t="str">
        <f t="shared" si="14"/>
        <v>12 MESES</v>
      </c>
      <c r="AV194" s="15">
        <v>45231</v>
      </c>
      <c r="AW194" s="18" t="s">
        <v>306</v>
      </c>
      <c r="AX194" s="18" t="s">
        <v>306</v>
      </c>
      <c r="AY194" s="18" t="s">
        <v>306</v>
      </c>
      <c r="AZ194" s="18" t="s">
        <v>223</v>
      </c>
      <c r="BA194" s="82" t="s">
        <v>821</v>
      </c>
      <c r="BB194" s="76"/>
      <c r="BC194" s="31"/>
    </row>
    <row r="195" spans="2:55" ht="76.5" hidden="1" x14ac:dyDescent="0.2">
      <c r="B195" s="63">
        <v>2022</v>
      </c>
      <c r="C195" s="81" t="s">
        <v>1112</v>
      </c>
      <c r="D195" s="28" t="s">
        <v>1119</v>
      </c>
      <c r="E195" s="14" t="s">
        <v>1113</v>
      </c>
      <c r="F195" s="14" t="s">
        <v>1019</v>
      </c>
      <c r="G195" s="14" t="s">
        <v>186</v>
      </c>
      <c r="H195" s="14" t="s">
        <v>1109</v>
      </c>
      <c r="I195" s="14" t="s">
        <v>1118</v>
      </c>
      <c r="J195" s="15">
        <v>44866</v>
      </c>
      <c r="K195" s="17">
        <v>1437300</v>
      </c>
      <c r="L195" s="14" t="s">
        <v>1110</v>
      </c>
      <c r="M195" s="15">
        <v>44866</v>
      </c>
      <c r="N195" s="14" t="s">
        <v>195</v>
      </c>
      <c r="O195" s="81" t="s">
        <v>223</v>
      </c>
      <c r="P195" s="77"/>
      <c r="Q195" s="77"/>
      <c r="R195" s="16" t="s">
        <v>223</v>
      </c>
      <c r="S195" s="16" t="s">
        <v>223</v>
      </c>
      <c r="T195" s="16" t="s">
        <v>223</v>
      </c>
      <c r="U195" s="16" t="s">
        <v>223</v>
      </c>
      <c r="V195" s="16" t="s">
        <v>223</v>
      </c>
      <c r="W195" s="16" t="s">
        <v>223</v>
      </c>
      <c r="X195" s="16" t="s">
        <v>223</v>
      </c>
      <c r="Y195" s="16" t="s">
        <v>223</v>
      </c>
      <c r="Z195" s="16" t="s">
        <v>223</v>
      </c>
      <c r="AA195" s="16" t="s">
        <v>223</v>
      </c>
      <c r="AB195" s="23">
        <v>0</v>
      </c>
      <c r="AC195" s="23">
        <v>0</v>
      </c>
      <c r="AD195" s="23">
        <v>0</v>
      </c>
      <c r="AE195" s="23">
        <v>0</v>
      </c>
      <c r="AF195" s="23">
        <v>0</v>
      </c>
      <c r="AG195" s="23">
        <v>0</v>
      </c>
      <c r="AH195" s="23">
        <v>0</v>
      </c>
      <c r="AI195" s="23">
        <v>0</v>
      </c>
      <c r="AJ195" s="14" t="s">
        <v>223</v>
      </c>
      <c r="AK195" s="14" t="s">
        <v>223</v>
      </c>
      <c r="AL195" s="14" t="s">
        <v>223</v>
      </c>
      <c r="AM195" s="14" t="s">
        <v>223</v>
      </c>
      <c r="AN195" s="14" t="s">
        <v>223</v>
      </c>
      <c r="AO195" s="14" t="s">
        <v>223</v>
      </c>
      <c r="AP195" s="14" t="s">
        <v>223</v>
      </c>
      <c r="AQ195" s="14" t="s">
        <v>223</v>
      </c>
      <c r="AR195" s="17">
        <v>1437300</v>
      </c>
      <c r="AS195" s="83"/>
      <c r="AT195" s="84"/>
      <c r="AU195" s="81" t="str">
        <f t="shared" si="14"/>
        <v>2 DÌAS HÀBILES</v>
      </c>
      <c r="AV195" s="77"/>
      <c r="AW195" s="18" t="s">
        <v>223</v>
      </c>
      <c r="AX195" s="77"/>
      <c r="AY195" s="77"/>
      <c r="AZ195" s="18" t="s">
        <v>223</v>
      </c>
      <c r="BA195" s="85" t="s">
        <v>1136</v>
      </c>
      <c r="BB195" s="18" t="s">
        <v>223</v>
      </c>
      <c r="BC195" s="31" t="s">
        <v>1129</v>
      </c>
    </row>
    <row r="196" spans="2:55" ht="63.75" hidden="1" x14ac:dyDescent="0.2">
      <c r="B196" s="63">
        <v>2022</v>
      </c>
      <c r="C196" s="81" t="s">
        <v>1123</v>
      </c>
      <c r="D196" s="28" t="s">
        <v>1124</v>
      </c>
      <c r="E196" s="14" t="s">
        <v>1125</v>
      </c>
      <c r="F196" s="14" t="s">
        <v>1019</v>
      </c>
      <c r="G196" s="14" t="s">
        <v>186</v>
      </c>
      <c r="H196" s="14" t="s">
        <v>1126</v>
      </c>
      <c r="I196" s="14" t="s">
        <v>1127</v>
      </c>
      <c r="J196" s="15">
        <v>44874</v>
      </c>
      <c r="K196" s="17">
        <v>2709630</v>
      </c>
      <c r="L196" s="14" t="s">
        <v>1128</v>
      </c>
      <c r="M196" s="15">
        <v>44874</v>
      </c>
      <c r="N196" s="14" t="s">
        <v>195</v>
      </c>
      <c r="O196" s="81" t="s">
        <v>223</v>
      </c>
      <c r="P196" s="77"/>
      <c r="Q196" s="77"/>
      <c r="R196" s="16" t="s">
        <v>223</v>
      </c>
      <c r="S196" s="16" t="s">
        <v>223</v>
      </c>
      <c r="T196" s="16" t="s">
        <v>223</v>
      </c>
      <c r="U196" s="16" t="s">
        <v>223</v>
      </c>
      <c r="V196" s="16" t="s">
        <v>223</v>
      </c>
      <c r="W196" s="16" t="s">
        <v>223</v>
      </c>
      <c r="X196" s="16" t="s">
        <v>223</v>
      </c>
      <c r="Y196" s="16" t="s">
        <v>223</v>
      </c>
      <c r="Z196" s="16" t="s">
        <v>223</v>
      </c>
      <c r="AA196" s="16" t="s">
        <v>223</v>
      </c>
      <c r="AB196" s="23">
        <v>0</v>
      </c>
      <c r="AC196" s="23">
        <v>0</v>
      </c>
      <c r="AD196" s="23">
        <v>0</v>
      </c>
      <c r="AE196" s="23">
        <v>0</v>
      </c>
      <c r="AF196" s="23">
        <v>0</v>
      </c>
      <c r="AG196" s="23">
        <v>0</v>
      </c>
      <c r="AH196" s="23">
        <v>0</v>
      </c>
      <c r="AI196" s="23">
        <v>0</v>
      </c>
      <c r="AJ196" s="14" t="s">
        <v>223</v>
      </c>
      <c r="AK196" s="14" t="s">
        <v>223</v>
      </c>
      <c r="AL196" s="14" t="s">
        <v>223</v>
      </c>
      <c r="AM196" s="14" t="s">
        <v>223</v>
      </c>
      <c r="AN196" s="14" t="s">
        <v>223</v>
      </c>
      <c r="AO196" s="14" t="s">
        <v>223</v>
      </c>
      <c r="AP196" s="14" t="s">
        <v>223</v>
      </c>
      <c r="AQ196" s="14" t="s">
        <v>223</v>
      </c>
      <c r="AR196" s="17">
        <v>2709630</v>
      </c>
      <c r="AS196" s="83"/>
      <c r="AT196" s="84"/>
      <c r="AU196" s="81" t="str">
        <f t="shared" si="14"/>
        <v>1 DÌAS HÀBILES</v>
      </c>
      <c r="AV196" s="77"/>
      <c r="AW196" s="18" t="s">
        <v>223</v>
      </c>
      <c r="AX196" s="77"/>
      <c r="AY196" s="77"/>
      <c r="AZ196" s="18" t="s">
        <v>223</v>
      </c>
      <c r="BA196" s="85" t="s">
        <v>1136</v>
      </c>
      <c r="BB196" s="18" t="s">
        <v>223</v>
      </c>
      <c r="BC196" s="31" t="s">
        <v>1129</v>
      </c>
    </row>
    <row r="197" spans="2:55" ht="38.25" hidden="1" x14ac:dyDescent="0.2">
      <c r="B197" s="63">
        <v>2022</v>
      </c>
      <c r="C197" s="81" t="s">
        <v>1131</v>
      </c>
      <c r="D197" s="28" t="s">
        <v>1130</v>
      </c>
      <c r="E197" s="14" t="s">
        <v>1100</v>
      </c>
      <c r="F197" s="14" t="s">
        <v>1019</v>
      </c>
      <c r="G197" s="14" t="s">
        <v>186</v>
      </c>
      <c r="H197" s="14" t="s">
        <v>938</v>
      </c>
      <c r="I197" s="14" t="s">
        <v>1132</v>
      </c>
      <c r="J197" s="15">
        <v>44881</v>
      </c>
      <c r="K197" s="17">
        <v>1700000</v>
      </c>
      <c r="L197" s="14" t="s">
        <v>1133</v>
      </c>
      <c r="M197" s="15">
        <v>44881</v>
      </c>
      <c r="N197" s="14" t="s">
        <v>192</v>
      </c>
      <c r="O197" s="81" t="s">
        <v>223</v>
      </c>
      <c r="P197" s="77"/>
      <c r="Q197" s="77"/>
      <c r="R197" s="16" t="s">
        <v>223</v>
      </c>
      <c r="S197" s="16" t="s">
        <v>223</v>
      </c>
      <c r="T197" s="16" t="s">
        <v>223</v>
      </c>
      <c r="U197" s="16" t="s">
        <v>223</v>
      </c>
      <c r="V197" s="16" t="s">
        <v>223</v>
      </c>
      <c r="W197" s="16" t="s">
        <v>223</v>
      </c>
      <c r="X197" s="16" t="s">
        <v>223</v>
      </c>
      <c r="Y197" s="16" t="s">
        <v>223</v>
      </c>
      <c r="Z197" s="16" t="s">
        <v>223</v>
      </c>
      <c r="AA197" s="16" t="s">
        <v>223</v>
      </c>
      <c r="AB197" s="23">
        <v>0</v>
      </c>
      <c r="AC197" s="23">
        <v>0</v>
      </c>
      <c r="AD197" s="23">
        <v>0</v>
      </c>
      <c r="AE197" s="23">
        <v>0</v>
      </c>
      <c r="AF197" s="23">
        <v>0</v>
      </c>
      <c r="AG197" s="23">
        <v>0</v>
      </c>
      <c r="AH197" s="23">
        <v>0</v>
      </c>
      <c r="AI197" s="23">
        <v>0</v>
      </c>
      <c r="AJ197" s="14" t="s">
        <v>223</v>
      </c>
      <c r="AK197" s="14" t="s">
        <v>223</v>
      </c>
      <c r="AL197" s="14" t="s">
        <v>223</v>
      </c>
      <c r="AM197" s="14" t="s">
        <v>223</v>
      </c>
      <c r="AN197" s="14" t="s">
        <v>223</v>
      </c>
      <c r="AO197" s="14" t="s">
        <v>223</v>
      </c>
      <c r="AP197" s="14" t="s">
        <v>223</v>
      </c>
      <c r="AQ197" s="14" t="s">
        <v>223</v>
      </c>
      <c r="AR197" s="17">
        <v>1700000</v>
      </c>
      <c r="AS197" s="83"/>
      <c r="AT197" s="84"/>
      <c r="AU197" s="81" t="str">
        <f t="shared" si="14"/>
        <v>10 DÌAS HÀBILES</v>
      </c>
      <c r="AV197" s="77"/>
      <c r="AW197" s="18" t="s">
        <v>223</v>
      </c>
      <c r="AX197" s="77"/>
      <c r="AY197" s="77"/>
      <c r="AZ197" s="18" t="s">
        <v>223</v>
      </c>
      <c r="BA197" s="85" t="s">
        <v>1136</v>
      </c>
      <c r="BB197" s="18" t="s">
        <v>223</v>
      </c>
      <c r="BC197" s="31" t="s">
        <v>1129</v>
      </c>
    </row>
  </sheetData>
  <autoFilter ref="B7:BC197">
    <filterColumn colId="52">
      <filters>
        <dateGroupItem year="2022" dateTimeGrouping="year"/>
        <dateGroupItem year="2021" dateTimeGrouping="year"/>
      </filters>
    </filterColumn>
  </autoFilter>
  <mergeCells count="12">
    <mergeCell ref="AR5:AY5"/>
    <mergeCell ref="AZ5:BC5"/>
    <mergeCell ref="B2:C4"/>
    <mergeCell ref="D2:AY4"/>
    <mergeCell ref="AZ2:BC2"/>
    <mergeCell ref="AZ3:BC3"/>
    <mergeCell ref="AZ4:BC4"/>
    <mergeCell ref="B5:L5"/>
    <mergeCell ref="M5:N5"/>
    <mergeCell ref="O5:Q5"/>
    <mergeCell ref="R5:S5"/>
    <mergeCell ref="T5:AQ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activeCell="K14" sqref="K14"/>
    </sheetView>
  </sheetViews>
  <sheetFormatPr baseColWidth="10" defaultRowHeight="15" x14ac:dyDescent="0.25"/>
  <cols>
    <col min="1" max="1" width="19.5703125" customWidth="1"/>
  </cols>
  <sheetData>
    <row r="1" spans="1:11" x14ac:dyDescent="0.25">
      <c r="A1" s="17">
        <v>16200000</v>
      </c>
    </row>
    <row r="2" spans="1:11" x14ac:dyDescent="0.25">
      <c r="A2" s="17">
        <v>22542720</v>
      </c>
    </row>
    <row r="3" spans="1:11" x14ac:dyDescent="0.25">
      <c r="A3" s="17">
        <v>57120000</v>
      </c>
    </row>
    <row r="4" spans="1:11" x14ac:dyDescent="0.25">
      <c r="A4" s="17">
        <v>50400000</v>
      </c>
    </row>
    <row r="5" spans="1:11" x14ac:dyDescent="0.25">
      <c r="A5" s="17">
        <v>1713600</v>
      </c>
    </row>
    <row r="6" spans="1:11" x14ac:dyDescent="0.25">
      <c r="A6" s="17">
        <v>4569600</v>
      </c>
    </row>
    <row r="7" spans="1:11" x14ac:dyDescent="0.25">
      <c r="A7" s="17">
        <v>1500000</v>
      </c>
    </row>
    <row r="8" spans="1:11" x14ac:dyDescent="0.25">
      <c r="A8" s="17">
        <v>27000000</v>
      </c>
    </row>
    <row r="9" spans="1:11" x14ac:dyDescent="0.25">
      <c r="A9" s="17">
        <v>2409738</v>
      </c>
    </row>
    <row r="10" spans="1:11" x14ac:dyDescent="0.25">
      <c r="A10" s="17">
        <v>30000000</v>
      </c>
    </row>
    <row r="11" spans="1:11" x14ac:dyDescent="0.25">
      <c r="A11" s="17">
        <v>8449000</v>
      </c>
    </row>
    <row r="12" spans="1:11" x14ac:dyDescent="0.25">
      <c r="A12" s="17">
        <v>5254740</v>
      </c>
      <c r="E12">
        <v>2700000</v>
      </c>
      <c r="F12">
        <f>E12*2</f>
        <v>5400000</v>
      </c>
    </row>
    <row r="13" spans="1:11" x14ac:dyDescent="0.25">
      <c r="A13" s="17">
        <v>4046000</v>
      </c>
      <c r="F13">
        <v>2700000</v>
      </c>
      <c r="I13">
        <f>F12+I17</f>
        <v>7470000</v>
      </c>
      <c r="K13">
        <f>3339000*8</f>
        <v>26712000</v>
      </c>
    </row>
    <row r="14" spans="1:11" x14ac:dyDescent="0.25">
      <c r="A14" s="17">
        <v>1647458</v>
      </c>
      <c r="F14">
        <f>SUM(F12:F13)</f>
        <v>8100000</v>
      </c>
    </row>
    <row r="15" spans="1:11" x14ac:dyDescent="0.25">
      <c r="A15" s="17">
        <v>5803095</v>
      </c>
    </row>
    <row r="16" spans="1:11" x14ac:dyDescent="0.25">
      <c r="A16" s="17">
        <v>16200000</v>
      </c>
      <c r="F16">
        <v>30</v>
      </c>
      <c r="G16">
        <v>2700000</v>
      </c>
    </row>
    <row r="17" spans="1:13" x14ac:dyDescent="0.25">
      <c r="A17" s="17">
        <v>1123200</v>
      </c>
      <c r="F17">
        <v>23</v>
      </c>
      <c r="G17" t="s">
        <v>1143</v>
      </c>
      <c r="I17">
        <f>F17*G16/F16</f>
        <v>2070000</v>
      </c>
    </row>
    <row r="18" spans="1:13" x14ac:dyDescent="0.25">
      <c r="A18" s="17">
        <v>3346764</v>
      </c>
    </row>
    <row r="19" spans="1:13" x14ac:dyDescent="0.25">
      <c r="A19" s="17">
        <v>1300000</v>
      </c>
    </row>
    <row r="20" spans="1:13" x14ac:dyDescent="0.25">
      <c r="A20" s="17">
        <v>6902000</v>
      </c>
      <c r="K20">
        <f>2700000*3</f>
        <v>8100000</v>
      </c>
      <c r="L20">
        <f>2700000*2</f>
        <v>5400000</v>
      </c>
      <c r="M20">
        <f>2700000*4</f>
        <v>10800000</v>
      </c>
    </row>
    <row r="21" spans="1:13" x14ac:dyDescent="0.25">
      <c r="A21" s="17">
        <v>2552550</v>
      </c>
    </row>
    <row r="22" spans="1:13" x14ac:dyDescent="0.25">
      <c r="A22" s="17">
        <v>654000</v>
      </c>
    </row>
    <row r="23" spans="1:13" x14ac:dyDescent="0.25">
      <c r="A23" s="17">
        <v>3730500</v>
      </c>
    </row>
    <row r="24" spans="1:13" x14ac:dyDescent="0.25">
      <c r="A24" s="17">
        <v>3427200</v>
      </c>
    </row>
    <row r="25" spans="1:13" x14ac:dyDescent="0.25">
      <c r="A25" s="17">
        <v>14756000</v>
      </c>
    </row>
    <row r="26" spans="1:13" x14ac:dyDescent="0.25">
      <c r="A26" s="17">
        <v>7854000</v>
      </c>
    </row>
    <row r="27" spans="1:13" x14ac:dyDescent="0.25">
      <c r="A27" s="17">
        <v>999000</v>
      </c>
    </row>
    <row r="28" spans="1:13" x14ac:dyDescent="0.25">
      <c r="A28" s="17">
        <v>14567098</v>
      </c>
    </row>
    <row r="29" spans="1:13" x14ac:dyDescent="0.25">
      <c r="A29" s="17">
        <v>1437300</v>
      </c>
    </row>
    <row r="30" spans="1:13" x14ac:dyDescent="0.25">
      <c r="A30" s="17">
        <v>2709630</v>
      </c>
    </row>
    <row r="31" spans="1:13" x14ac:dyDescent="0.25">
      <c r="A31" s="17">
        <v>1700000</v>
      </c>
    </row>
    <row r="32" spans="1:13" x14ac:dyDescent="0.25">
      <c r="A32" s="17">
        <v>1200000</v>
      </c>
    </row>
    <row r="33" spans="1:1" x14ac:dyDescent="0.25">
      <c r="A33" s="17">
        <v>1856400</v>
      </c>
    </row>
    <row r="34" spans="1:1" x14ac:dyDescent="0.25">
      <c r="A34" s="17">
        <v>1011500</v>
      </c>
    </row>
    <row r="35" spans="1:1" x14ac:dyDescent="0.25">
      <c r="A35" s="17">
        <v>618800</v>
      </c>
    </row>
    <row r="36" spans="1:1" x14ac:dyDescent="0.25">
      <c r="A36" s="87">
        <f>SUM(A1:A35)</f>
        <v>326601893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Contratos 2019 a 2023</vt:lpstr>
      <vt:lpstr>Contratos Cerrados</vt:lpstr>
      <vt:lpstr>Hoja1</vt:lpstr>
      <vt:lpstr>'Contratos 2019 a 2023'!_Hlk152141354</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dcarreno</dc:creator>
  <cp:lastModifiedBy>Lider Jurico</cp:lastModifiedBy>
  <dcterms:created xsi:type="dcterms:W3CDTF">2022-01-28T17:20:36Z</dcterms:created>
  <dcterms:modified xsi:type="dcterms:W3CDTF">2024-07-09T20:43:30Z</dcterms:modified>
</cp:coreProperties>
</file>